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2435" windowHeight="4695"/>
  </bookViews>
  <sheets>
    <sheet name="cn(past)" sheetId="4" r:id="rId1"/>
    <sheet name="upsell(past)" sheetId="5" r:id="rId2"/>
    <sheet name="rn(past)" sheetId="6" r:id="rId3"/>
    <sheet name="nb(past)" sheetId="7" r:id="rId4"/>
    <sheet name="act(nb+rn)future" sheetId="8" r:id="rId5"/>
    <sheet name="Data Sample" sheetId="9" r:id="rId6"/>
  </sheets>
  <definedNames>
    <definedName name="_xlnm._FilterDatabase" localSheetId="0" hidden="1">'cn(past)'!$A$1:$AI$101</definedName>
    <definedName name="_xlnm._FilterDatabase" localSheetId="5" hidden="1">'Data Sample'!$A$1:$AI$501</definedName>
    <definedName name="_xlnm._FilterDatabase" localSheetId="3" hidden="1">'nb(past)'!$A$1:$AI$101</definedName>
  </definedNames>
  <calcPr calcId="124519"/>
</workbook>
</file>

<file path=xl/calcChain.xml><?xml version="1.0" encoding="utf-8"?>
<calcChain xmlns="http://schemas.openxmlformats.org/spreadsheetml/2006/main">
  <c r="AF501" i="9"/>
  <c r="AA501"/>
  <c r="Z501"/>
  <c r="Y501"/>
  <c r="X501"/>
  <c r="U501"/>
  <c r="AG501" s="1"/>
  <c r="P501"/>
  <c r="AH501" s="1"/>
  <c r="AF500"/>
  <c r="AA500"/>
  <c r="Z500"/>
  <c r="Y500"/>
  <c r="X500"/>
  <c r="U500"/>
  <c r="AG500" s="1"/>
  <c r="P500"/>
  <c r="Q500" s="1"/>
  <c r="AF499"/>
  <c r="AA499"/>
  <c r="Z499"/>
  <c r="Y499"/>
  <c r="X499"/>
  <c r="U499"/>
  <c r="AE499" s="1"/>
  <c r="P499"/>
  <c r="Q499" s="1"/>
  <c r="AF498"/>
  <c r="AA498"/>
  <c r="Z498"/>
  <c r="Y498"/>
  <c r="X498"/>
  <c r="U498"/>
  <c r="AE498" s="1"/>
  <c r="P498"/>
  <c r="Q498" s="1"/>
  <c r="AF497"/>
  <c r="AA497"/>
  <c r="Z497"/>
  <c r="Y497"/>
  <c r="X497"/>
  <c r="U497"/>
  <c r="AE497" s="1"/>
  <c r="P497"/>
  <c r="AF496"/>
  <c r="AA496"/>
  <c r="Z496"/>
  <c r="Y496"/>
  <c r="X496"/>
  <c r="U496"/>
  <c r="AG496" s="1"/>
  <c r="P496"/>
  <c r="Q496" s="1"/>
  <c r="AF495"/>
  <c r="AA495"/>
  <c r="Z495"/>
  <c r="Y495"/>
  <c r="X495"/>
  <c r="U495"/>
  <c r="AE495" s="1"/>
  <c r="P495"/>
  <c r="Q495" s="1"/>
  <c r="AF494"/>
  <c r="AA494"/>
  <c r="Z494"/>
  <c r="Y494"/>
  <c r="X494"/>
  <c r="U494"/>
  <c r="AE494" s="1"/>
  <c r="P494"/>
  <c r="Q494" s="1"/>
  <c r="AF493"/>
  <c r="AA493"/>
  <c r="Z493"/>
  <c r="Y493"/>
  <c r="X493"/>
  <c r="U493"/>
  <c r="AE493" s="1"/>
  <c r="P493"/>
  <c r="AF492"/>
  <c r="AA492"/>
  <c r="Z492"/>
  <c r="Y492"/>
  <c r="X492"/>
  <c r="U492"/>
  <c r="AE492" s="1"/>
  <c r="P492"/>
  <c r="Q492" s="1"/>
  <c r="AF491"/>
  <c r="AA491"/>
  <c r="Z491"/>
  <c r="Y491"/>
  <c r="X491"/>
  <c r="U491"/>
  <c r="AE491" s="1"/>
  <c r="P491"/>
  <c r="Q491" s="1"/>
  <c r="AF490"/>
  <c r="AA490"/>
  <c r="Z490"/>
  <c r="Y490"/>
  <c r="X490"/>
  <c r="U490"/>
  <c r="AE490" s="1"/>
  <c r="P490"/>
  <c r="Q490" s="1"/>
  <c r="AF489"/>
  <c r="AA489"/>
  <c r="Z489"/>
  <c r="Y489"/>
  <c r="X489"/>
  <c r="U489"/>
  <c r="AE489" s="1"/>
  <c r="P489"/>
  <c r="AF488"/>
  <c r="AA488"/>
  <c r="Z488"/>
  <c r="Y488"/>
  <c r="X488"/>
  <c r="U488"/>
  <c r="AG488" s="1"/>
  <c r="P488"/>
  <c r="Q488" s="1"/>
  <c r="AF487"/>
  <c r="AA487"/>
  <c r="Z487"/>
  <c r="Y487"/>
  <c r="X487"/>
  <c r="U487"/>
  <c r="AE487" s="1"/>
  <c r="P487"/>
  <c r="Q487" s="1"/>
  <c r="AF486"/>
  <c r="AA486"/>
  <c r="Z486"/>
  <c r="Y486"/>
  <c r="X486"/>
  <c r="U486"/>
  <c r="AE486" s="1"/>
  <c r="P486"/>
  <c r="Q486" s="1"/>
  <c r="AF485"/>
  <c r="AA485"/>
  <c r="Z485"/>
  <c r="Y485"/>
  <c r="X485"/>
  <c r="U485"/>
  <c r="AE485" s="1"/>
  <c r="P485"/>
  <c r="AF484"/>
  <c r="AA484"/>
  <c r="Z484"/>
  <c r="Y484"/>
  <c r="X484"/>
  <c r="U484"/>
  <c r="AE484" s="1"/>
  <c r="P484"/>
  <c r="Q484" s="1"/>
  <c r="AF483"/>
  <c r="AA483"/>
  <c r="Z483"/>
  <c r="Y483"/>
  <c r="X483"/>
  <c r="U483"/>
  <c r="AE483" s="1"/>
  <c r="P483"/>
  <c r="Q483" s="1"/>
  <c r="AF482"/>
  <c r="AA482"/>
  <c r="Z482"/>
  <c r="Y482"/>
  <c r="X482"/>
  <c r="U482"/>
  <c r="AE482" s="1"/>
  <c r="P482"/>
  <c r="Q482" s="1"/>
  <c r="AF481"/>
  <c r="AA481"/>
  <c r="Z481"/>
  <c r="Y481"/>
  <c r="X481"/>
  <c r="U481"/>
  <c r="AE481" s="1"/>
  <c r="P481"/>
  <c r="AF480"/>
  <c r="AA480"/>
  <c r="Z480"/>
  <c r="Y480"/>
  <c r="X480"/>
  <c r="U480"/>
  <c r="AG480" s="1"/>
  <c r="P480"/>
  <c r="Q480" s="1"/>
  <c r="AF479"/>
  <c r="AA479"/>
  <c r="Z479"/>
  <c r="Y479"/>
  <c r="X479"/>
  <c r="U479"/>
  <c r="AE479" s="1"/>
  <c r="P479"/>
  <c r="Q479" s="1"/>
  <c r="AF478"/>
  <c r="AA478"/>
  <c r="Z478"/>
  <c r="Y478"/>
  <c r="X478"/>
  <c r="U478"/>
  <c r="AE478" s="1"/>
  <c r="P478"/>
  <c r="Q478" s="1"/>
  <c r="AF477"/>
  <c r="AA477"/>
  <c r="Z477"/>
  <c r="Y477"/>
  <c r="X477"/>
  <c r="U477"/>
  <c r="AE477" s="1"/>
  <c r="P477"/>
  <c r="AF476"/>
  <c r="AA476"/>
  <c r="Z476"/>
  <c r="Y476"/>
  <c r="X476"/>
  <c r="U476"/>
  <c r="AE476" s="1"/>
  <c r="P476"/>
  <c r="Q476" s="1"/>
  <c r="AF475"/>
  <c r="AA475"/>
  <c r="Z475"/>
  <c r="Y475"/>
  <c r="X475"/>
  <c r="U475"/>
  <c r="AE475" s="1"/>
  <c r="P475"/>
  <c r="Q475" s="1"/>
  <c r="AF474"/>
  <c r="AA474"/>
  <c r="Z474"/>
  <c r="Y474"/>
  <c r="X474"/>
  <c r="U474"/>
  <c r="AE474" s="1"/>
  <c r="P474"/>
  <c r="Q474" s="1"/>
  <c r="AF473"/>
  <c r="AA473"/>
  <c r="Z473"/>
  <c r="Y473"/>
  <c r="X473"/>
  <c r="U473"/>
  <c r="AE473" s="1"/>
  <c r="P473"/>
  <c r="AF472"/>
  <c r="AA472"/>
  <c r="Z472"/>
  <c r="Y472"/>
  <c r="X472"/>
  <c r="U472"/>
  <c r="AG472" s="1"/>
  <c r="P472"/>
  <c r="Q472" s="1"/>
  <c r="AF471"/>
  <c r="AA471"/>
  <c r="Z471"/>
  <c r="Y471"/>
  <c r="X471"/>
  <c r="U471"/>
  <c r="AE471" s="1"/>
  <c r="P471"/>
  <c r="Q471" s="1"/>
  <c r="AF470"/>
  <c r="AA470"/>
  <c r="Z470"/>
  <c r="Y470"/>
  <c r="X470"/>
  <c r="U470"/>
  <c r="AE470" s="1"/>
  <c r="P470"/>
  <c r="Q470" s="1"/>
  <c r="AF469"/>
  <c r="AA469"/>
  <c r="Z469"/>
  <c r="Y469"/>
  <c r="X469"/>
  <c r="U469"/>
  <c r="AE469" s="1"/>
  <c r="P469"/>
  <c r="AF468"/>
  <c r="AA468"/>
  <c r="Z468"/>
  <c r="Y468"/>
  <c r="X468"/>
  <c r="U468"/>
  <c r="AG468" s="1"/>
  <c r="P468"/>
  <c r="Q468" s="1"/>
  <c r="AF467"/>
  <c r="AA467"/>
  <c r="Z467"/>
  <c r="Y467"/>
  <c r="X467"/>
  <c r="U467"/>
  <c r="P467"/>
  <c r="Q467" s="1"/>
  <c r="AF466"/>
  <c r="AA466"/>
  <c r="Z466"/>
  <c r="Y466"/>
  <c r="X466"/>
  <c r="U466"/>
  <c r="AE466" s="1"/>
  <c r="P466"/>
  <c r="Q466" s="1"/>
  <c r="AF465"/>
  <c r="AA465"/>
  <c r="Z465"/>
  <c r="Y465"/>
  <c r="X465"/>
  <c r="U465"/>
  <c r="AE465" s="1"/>
  <c r="P465"/>
  <c r="AF464"/>
  <c r="AA464"/>
  <c r="Z464"/>
  <c r="Y464"/>
  <c r="X464"/>
  <c r="U464"/>
  <c r="AG464" s="1"/>
  <c r="P464"/>
  <c r="AF463"/>
  <c r="AA463"/>
  <c r="Z463"/>
  <c r="Y463"/>
  <c r="X463"/>
  <c r="U463"/>
  <c r="AG463" s="1"/>
  <c r="P463"/>
  <c r="Q463" s="1"/>
  <c r="AF462"/>
  <c r="AA462"/>
  <c r="Z462"/>
  <c r="Y462"/>
  <c r="X462"/>
  <c r="U462"/>
  <c r="P462"/>
  <c r="Q462" s="1"/>
  <c r="AF461"/>
  <c r="AA461"/>
  <c r="Z461"/>
  <c r="Y461"/>
  <c r="X461"/>
  <c r="U461"/>
  <c r="AE461" s="1"/>
  <c r="P461"/>
  <c r="Q461" s="1"/>
  <c r="AF460"/>
  <c r="AA460"/>
  <c r="Z460"/>
  <c r="Y460"/>
  <c r="X460"/>
  <c r="U460"/>
  <c r="AE460" s="1"/>
  <c r="P460"/>
  <c r="AF459"/>
  <c r="AA459"/>
  <c r="Z459"/>
  <c r="Y459"/>
  <c r="X459"/>
  <c r="U459"/>
  <c r="AG459" s="1"/>
  <c r="P459"/>
  <c r="AF458"/>
  <c r="AA458"/>
  <c r="Z458"/>
  <c r="Y458"/>
  <c r="X458"/>
  <c r="U458"/>
  <c r="AE458" s="1"/>
  <c r="P458"/>
  <c r="Q458" s="1"/>
  <c r="AF457"/>
  <c r="AA457"/>
  <c r="Z457"/>
  <c r="Y457"/>
  <c r="X457"/>
  <c r="U457"/>
  <c r="P457"/>
  <c r="Q457" s="1"/>
  <c r="AF456"/>
  <c r="AA456"/>
  <c r="Z456"/>
  <c r="Y456"/>
  <c r="X456"/>
  <c r="U456"/>
  <c r="AG456" s="1"/>
  <c r="P456"/>
  <c r="AF455"/>
  <c r="AA455"/>
  <c r="Z455"/>
  <c r="Y455"/>
  <c r="X455"/>
  <c r="U455"/>
  <c r="AE455" s="1"/>
  <c r="P455"/>
  <c r="AF454"/>
  <c r="AA454"/>
  <c r="Z454"/>
  <c r="Y454"/>
  <c r="X454"/>
  <c r="U454"/>
  <c r="AG454" s="1"/>
  <c r="P454"/>
  <c r="Q454" s="1"/>
  <c r="AF453"/>
  <c r="AA453"/>
  <c r="Z453"/>
  <c r="Y453"/>
  <c r="X453"/>
  <c r="U453"/>
  <c r="P453"/>
  <c r="Q453" s="1"/>
  <c r="AF452"/>
  <c r="AA452"/>
  <c r="Z452"/>
  <c r="Y452"/>
  <c r="X452"/>
  <c r="U452"/>
  <c r="AE452" s="1"/>
  <c r="P452"/>
  <c r="AF451"/>
  <c r="AA451"/>
  <c r="Z451"/>
  <c r="Y451"/>
  <c r="X451"/>
  <c r="U451"/>
  <c r="AE451" s="1"/>
  <c r="P451"/>
  <c r="AF450"/>
  <c r="AA450"/>
  <c r="Z450"/>
  <c r="Y450"/>
  <c r="X450"/>
  <c r="U450"/>
  <c r="AE450" s="1"/>
  <c r="P450"/>
  <c r="AF449"/>
  <c r="AA449"/>
  <c r="Z449"/>
  <c r="Y449"/>
  <c r="X449"/>
  <c r="U449"/>
  <c r="P449"/>
  <c r="Q449" s="1"/>
  <c r="AF448"/>
  <c r="AA448"/>
  <c r="Z448"/>
  <c r="Y448"/>
  <c r="X448"/>
  <c r="U448"/>
  <c r="AG448" s="1"/>
  <c r="P448"/>
  <c r="AF447"/>
  <c r="AA447"/>
  <c r="Z447"/>
  <c r="Y447"/>
  <c r="X447"/>
  <c r="U447"/>
  <c r="AE447" s="1"/>
  <c r="P447"/>
  <c r="AF446"/>
  <c r="AA446"/>
  <c r="Z446"/>
  <c r="Y446"/>
  <c r="X446"/>
  <c r="U446"/>
  <c r="AE446" s="1"/>
  <c r="P446"/>
  <c r="AF445"/>
  <c r="AA445"/>
  <c r="Z445"/>
  <c r="Y445"/>
  <c r="X445"/>
  <c r="U445"/>
  <c r="P445"/>
  <c r="Q445" s="1"/>
  <c r="AF444"/>
  <c r="AA444"/>
  <c r="Z444"/>
  <c r="Y444"/>
  <c r="X444"/>
  <c r="U444"/>
  <c r="AG444" s="1"/>
  <c r="P444"/>
  <c r="Q444" s="1"/>
  <c r="AF443"/>
  <c r="AA443"/>
  <c r="Z443"/>
  <c r="Y443"/>
  <c r="X443"/>
  <c r="U443"/>
  <c r="AE443" s="1"/>
  <c r="P443"/>
  <c r="AF442"/>
  <c r="AA442"/>
  <c r="Z442"/>
  <c r="Y442"/>
  <c r="X442"/>
  <c r="U442"/>
  <c r="AE442" s="1"/>
  <c r="P442"/>
  <c r="Q442" s="1"/>
  <c r="AF441"/>
  <c r="AA441"/>
  <c r="Z441"/>
  <c r="Y441"/>
  <c r="X441"/>
  <c r="U441"/>
  <c r="P441"/>
  <c r="Q441" s="1"/>
  <c r="AF440"/>
  <c r="AA440"/>
  <c r="Z440"/>
  <c r="Y440"/>
  <c r="X440"/>
  <c r="U440"/>
  <c r="AG440" s="1"/>
  <c r="P440"/>
  <c r="AF439"/>
  <c r="AA439"/>
  <c r="Z439"/>
  <c r="Y439"/>
  <c r="X439"/>
  <c r="U439"/>
  <c r="P439"/>
  <c r="Q439" s="1"/>
  <c r="AF438"/>
  <c r="AA438"/>
  <c r="Z438"/>
  <c r="Y438"/>
  <c r="X438"/>
  <c r="U438"/>
  <c r="AE438" s="1"/>
  <c r="P438"/>
  <c r="Q438" s="1"/>
  <c r="AF437"/>
  <c r="AA437"/>
  <c r="Z437"/>
  <c r="Y437"/>
  <c r="X437"/>
  <c r="U437"/>
  <c r="P437"/>
  <c r="Q437" s="1"/>
  <c r="AF436"/>
  <c r="AA436"/>
  <c r="Z436"/>
  <c r="Y436"/>
  <c r="X436"/>
  <c r="U436"/>
  <c r="AG436" s="1"/>
  <c r="P436"/>
  <c r="AF435"/>
  <c r="AA435"/>
  <c r="Z435"/>
  <c r="Y435"/>
  <c r="X435"/>
  <c r="U435"/>
  <c r="P435"/>
  <c r="Q435" s="1"/>
  <c r="AF434"/>
  <c r="AA434"/>
  <c r="Z434"/>
  <c r="Y434"/>
  <c r="X434"/>
  <c r="U434"/>
  <c r="AE434" s="1"/>
  <c r="P434"/>
  <c r="AF433"/>
  <c r="AA433"/>
  <c r="Z433"/>
  <c r="Y433"/>
  <c r="X433"/>
  <c r="U433"/>
  <c r="P433"/>
  <c r="Q433" s="1"/>
  <c r="AF432"/>
  <c r="AA432"/>
  <c r="Z432"/>
  <c r="Y432"/>
  <c r="X432"/>
  <c r="U432"/>
  <c r="AE432" s="1"/>
  <c r="P432"/>
  <c r="Q432" s="1"/>
  <c r="AF431"/>
  <c r="AA431"/>
  <c r="Z431"/>
  <c r="Y431"/>
  <c r="X431"/>
  <c r="U431"/>
  <c r="P431"/>
  <c r="Q431" s="1"/>
  <c r="AF430"/>
  <c r="AA430"/>
  <c r="Z430"/>
  <c r="Y430"/>
  <c r="X430"/>
  <c r="U430"/>
  <c r="AE430" s="1"/>
  <c r="P430"/>
  <c r="AF429"/>
  <c r="AA429"/>
  <c r="Z429"/>
  <c r="Y429"/>
  <c r="X429"/>
  <c r="U429"/>
  <c r="P429"/>
  <c r="Q429" s="1"/>
  <c r="AF428"/>
  <c r="AA428"/>
  <c r="Z428"/>
  <c r="Y428"/>
  <c r="X428"/>
  <c r="U428"/>
  <c r="AE428" s="1"/>
  <c r="P428"/>
  <c r="AF427"/>
  <c r="AA427"/>
  <c r="Z427"/>
  <c r="Y427"/>
  <c r="X427"/>
  <c r="U427"/>
  <c r="P427"/>
  <c r="Q427" s="1"/>
  <c r="AF426"/>
  <c r="AA426"/>
  <c r="Z426"/>
  <c r="Y426"/>
  <c r="X426"/>
  <c r="U426"/>
  <c r="AG426" s="1"/>
  <c r="P426"/>
  <c r="AF425"/>
  <c r="AA425"/>
  <c r="Z425"/>
  <c r="Y425"/>
  <c r="X425"/>
  <c r="U425"/>
  <c r="P425"/>
  <c r="Q425" s="1"/>
  <c r="AF424"/>
  <c r="AA424"/>
  <c r="Z424"/>
  <c r="Y424"/>
  <c r="X424"/>
  <c r="U424"/>
  <c r="AE424" s="1"/>
  <c r="P424"/>
  <c r="AF423"/>
  <c r="AA423"/>
  <c r="Z423"/>
  <c r="Y423"/>
  <c r="X423"/>
  <c r="U423"/>
  <c r="P423"/>
  <c r="Q423" s="1"/>
  <c r="AF422"/>
  <c r="AA422"/>
  <c r="Z422"/>
  <c r="Y422"/>
  <c r="X422"/>
  <c r="U422"/>
  <c r="AE422" s="1"/>
  <c r="P422"/>
  <c r="Q422" s="1"/>
  <c r="AF421"/>
  <c r="AA421"/>
  <c r="Z421"/>
  <c r="Y421"/>
  <c r="X421"/>
  <c r="U421"/>
  <c r="P421"/>
  <c r="Q421" s="1"/>
  <c r="AF420"/>
  <c r="AA420"/>
  <c r="Z420"/>
  <c r="Y420"/>
  <c r="X420"/>
  <c r="U420"/>
  <c r="AE420" s="1"/>
  <c r="P420"/>
  <c r="Q420" s="1"/>
  <c r="AF419"/>
  <c r="AA419"/>
  <c r="Z419"/>
  <c r="Y419"/>
  <c r="X419"/>
  <c r="U419"/>
  <c r="AE419" s="1"/>
  <c r="P419"/>
  <c r="AF418"/>
  <c r="AA418"/>
  <c r="Z418"/>
  <c r="Y418"/>
  <c r="X418"/>
  <c r="U418"/>
  <c r="AE418" s="1"/>
  <c r="P418"/>
  <c r="Q418" s="1"/>
  <c r="AF417"/>
  <c r="AA417"/>
  <c r="Z417"/>
  <c r="Y417"/>
  <c r="X417"/>
  <c r="U417"/>
  <c r="AG417" s="1"/>
  <c r="P417"/>
  <c r="Q417" s="1"/>
  <c r="AF416"/>
  <c r="AA416"/>
  <c r="Z416"/>
  <c r="Y416"/>
  <c r="X416"/>
  <c r="U416"/>
  <c r="AE416" s="1"/>
  <c r="P416"/>
  <c r="Q416" s="1"/>
  <c r="AF415"/>
  <c r="AA415"/>
  <c r="Z415"/>
  <c r="Y415"/>
  <c r="X415"/>
  <c r="U415"/>
  <c r="P415"/>
  <c r="AF414"/>
  <c r="AA414"/>
  <c r="Z414"/>
  <c r="Y414"/>
  <c r="X414"/>
  <c r="U414"/>
  <c r="AE414" s="1"/>
  <c r="P414"/>
  <c r="Q414" s="1"/>
  <c r="AF413"/>
  <c r="AA413"/>
  <c r="Z413"/>
  <c r="Y413"/>
  <c r="X413"/>
  <c r="U413"/>
  <c r="AH413" s="1"/>
  <c r="AF412"/>
  <c r="AA412"/>
  <c r="Z412"/>
  <c r="Y412"/>
  <c r="X412"/>
  <c r="U412"/>
  <c r="AE412" s="1"/>
  <c r="AF411"/>
  <c r="AA411"/>
  <c r="Z411"/>
  <c r="Y411"/>
  <c r="X411"/>
  <c r="U411"/>
  <c r="AH411" s="1"/>
  <c r="AF410"/>
  <c r="AA410"/>
  <c r="Z410"/>
  <c r="Y410"/>
  <c r="X410"/>
  <c r="U410"/>
  <c r="AE410" s="1"/>
  <c r="AF409"/>
  <c r="AA409"/>
  <c r="Z409"/>
  <c r="Y409"/>
  <c r="X409"/>
  <c r="U409"/>
  <c r="AF408"/>
  <c r="AA408"/>
  <c r="Z408"/>
  <c r="Y408"/>
  <c r="X408"/>
  <c r="U408"/>
  <c r="AE408" s="1"/>
  <c r="AF407"/>
  <c r="AA407"/>
  <c r="Z407"/>
  <c r="Y407"/>
  <c r="X407"/>
  <c r="U407"/>
  <c r="AH407" s="1"/>
  <c r="AF406"/>
  <c r="AA406"/>
  <c r="Z406"/>
  <c r="Y406"/>
  <c r="X406"/>
  <c r="U406"/>
  <c r="AE406" s="1"/>
  <c r="AF405"/>
  <c r="AA405"/>
  <c r="Z405"/>
  <c r="Y405"/>
  <c r="X405"/>
  <c r="U405"/>
  <c r="AH405" s="1"/>
  <c r="AF404"/>
  <c r="AA404"/>
  <c r="Z404"/>
  <c r="Y404"/>
  <c r="X404"/>
  <c r="U404"/>
  <c r="AE404" s="1"/>
  <c r="AF403"/>
  <c r="AA403"/>
  <c r="Z403"/>
  <c r="Y403"/>
  <c r="X403"/>
  <c r="U403"/>
  <c r="AG403" s="1"/>
  <c r="AF402"/>
  <c r="AA402"/>
  <c r="Z402"/>
  <c r="Y402"/>
  <c r="X402"/>
  <c r="U402"/>
  <c r="AE402" s="1"/>
  <c r="AF202"/>
  <c r="Z202"/>
  <c r="X202"/>
  <c r="V202"/>
  <c r="Y202" s="1"/>
  <c r="U202"/>
  <c r="AH202" s="1"/>
  <c r="T202"/>
  <c r="AA202" s="1"/>
  <c r="AF401"/>
  <c r="AA401"/>
  <c r="Y401"/>
  <c r="X401"/>
  <c r="R401"/>
  <c r="Z401" s="1"/>
  <c r="AF400"/>
  <c r="AA400"/>
  <c r="Y400"/>
  <c r="X400"/>
  <c r="R400"/>
  <c r="Z400" s="1"/>
  <c r="AF399"/>
  <c r="AA399"/>
  <c r="Y399"/>
  <c r="X399"/>
  <c r="R399"/>
  <c r="Z399" s="1"/>
  <c r="AF398"/>
  <c r="AA398"/>
  <c r="Y398"/>
  <c r="X398"/>
  <c r="R398"/>
  <c r="U398" s="1"/>
  <c r="AE398" s="1"/>
  <c r="AF397"/>
  <c r="AA397"/>
  <c r="Y397"/>
  <c r="X397"/>
  <c r="R397"/>
  <c r="U397" s="1"/>
  <c r="AH397" s="1"/>
  <c r="AF396"/>
  <c r="AA396"/>
  <c r="Y396"/>
  <c r="X396"/>
  <c r="R396"/>
  <c r="Z396" s="1"/>
  <c r="AF395"/>
  <c r="AA395"/>
  <c r="Y395"/>
  <c r="X395"/>
  <c r="R395"/>
  <c r="Z395" s="1"/>
  <c r="AF394"/>
  <c r="AA394"/>
  <c r="Y394"/>
  <c r="X394"/>
  <c r="R394"/>
  <c r="Z394" s="1"/>
  <c r="AF393"/>
  <c r="AA393"/>
  <c r="Y393"/>
  <c r="X393"/>
  <c r="R393"/>
  <c r="Z393" s="1"/>
  <c r="AF392"/>
  <c r="AA392"/>
  <c r="Y392"/>
  <c r="X392"/>
  <c r="R392"/>
  <c r="AF391"/>
  <c r="AA391"/>
  <c r="Y391"/>
  <c r="X391"/>
  <c r="R391"/>
  <c r="U391" s="1"/>
  <c r="AH391" s="1"/>
  <c r="AF390"/>
  <c r="AA390"/>
  <c r="Y390"/>
  <c r="X390"/>
  <c r="R390"/>
  <c r="U390" s="1"/>
  <c r="AE390" s="1"/>
  <c r="AF389"/>
  <c r="AA389"/>
  <c r="Y389"/>
  <c r="X389"/>
  <c r="R389"/>
  <c r="Z389" s="1"/>
  <c r="AF388"/>
  <c r="AA388"/>
  <c r="Y388"/>
  <c r="X388"/>
  <c r="R388"/>
  <c r="Z388" s="1"/>
  <c r="AF387"/>
  <c r="AA387"/>
  <c r="Y387"/>
  <c r="X387"/>
  <c r="R387"/>
  <c r="Z387" s="1"/>
  <c r="AF386"/>
  <c r="AA386"/>
  <c r="Y386"/>
  <c r="X386"/>
  <c r="R386"/>
  <c r="Z386" s="1"/>
  <c r="AF385"/>
  <c r="AA385"/>
  <c r="Y385"/>
  <c r="X385"/>
  <c r="R385"/>
  <c r="Z385" s="1"/>
  <c r="AF384"/>
  <c r="AA384"/>
  <c r="Y384"/>
  <c r="X384"/>
  <c r="R384"/>
  <c r="Z384" s="1"/>
  <c r="AF383"/>
  <c r="AA383"/>
  <c r="Y383"/>
  <c r="X383"/>
  <c r="R383"/>
  <c r="Z383" s="1"/>
  <c r="AF382"/>
  <c r="AA382"/>
  <c r="Y382"/>
  <c r="X382"/>
  <c r="R382"/>
  <c r="Z382" s="1"/>
  <c r="AF381"/>
  <c r="AA381"/>
  <c r="Y381"/>
  <c r="X381"/>
  <c r="R381"/>
  <c r="U381" s="1"/>
  <c r="AF380"/>
  <c r="AA380"/>
  <c r="Y380"/>
  <c r="X380"/>
  <c r="R380"/>
  <c r="AF379"/>
  <c r="AA379"/>
  <c r="Y379"/>
  <c r="X379"/>
  <c r="R379"/>
  <c r="Z379" s="1"/>
  <c r="AF378"/>
  <c r="AA378"/>
  <c r="Y378"/>
  <c r="X378"/>
  <c r="R378"/>
  <c r="Z378" s="1"/>
  <c r="AF377"/>
  <c r="AA377"/>
  <c r="Y377"/>
  <c r="X377"/>
  <c r="R377"/>
  <c r="Z377" s="1"/>
  <c r="AF376"/>
  <c r="AA376"/>
  <c r="Y376"/>
  <c r="X376"/>
  <c r="R376"/>
  <c r="Z376" s="1"/>
  <c r="AF375"/>
  <c r="AA375"/>
  <c r="Y375"/>
  <c r="X375"/>
  <c r="R375"/>
  <c r="Z375" s="1"/>
  <c r="AF374"/>
  <c r="AA374"/>
  <c r="Y374"/>
  <c r="X374"/>
  <c r="R374"/>
  <c r="Z374" s="1"/>
  <c r="AF373"/>
  <c r="AA373"/>
  <c r="Y373"/>
  <c r="X373"/>
  <c r="R373"/>
  <c r="U373" s="1"/>
  <c r="AF372"/>
  <c r="AA372"/>
  <c r="Y372"/>
  <c r="X372"/>
  <c r="R372"/>
  <c r="U372" s="1"/>
  <c r="AF371"/>
  <c r="AA371"/>
  <c r="Y371"/>
  <c r="X371"/>
  <c r="R371"/>
  <c r="Z371" s="1"/>
  <c r="AF370"/>
  <c r="AA370"/>
  <c r="Y370"/>
  <c r="X370"/>
  <c r="R370"/>
  <c r="Z370" s="1"/>
  <c r="AF369"/>
  <c r="AA369"/>
  <c r="Y369"/>
  <c r="X369"/>
  <c r="R369"/>
  <c r="Z369" s="1"/>
  <c r="AF368"/>
  <c r="AA368"/>
  <c r="Y368"/>
  <c r="X368"/>
  <c r="R368"/>
  <c r="Z368" s="1"/>
  <c r="AF367"/>
  <c r="AA367"/>
  <c r="Y367"/>
  <c r="X367"/>
  <c r="R367"/>
  <c r="Z367" s="1"/>
  <c r="AF366"/>
  <c r="AA366"/>
  <c r="Y366"/>
  <c r="X366"/>
  <c r="R366"/>
  <c r="Z366" s="1"/>
  <c r="AF365"/>
  <c r="AA365"/>
  <c r="Y365"/>
  <c r="X365"/>
  <c r="R365"/>
  <c r="AF364"/>
  <c r="AA364"/>
  <c r="Y364"/>
  <c r="X364"/>
  <c r="R364"/>
  <c r="U364" s="1"/>
  <c r="AF363"/>
  <c r="AA363"/>
  <c r="Y363"/>
  <c r="X363"/>
  <c r="R363"/>
  <c r="Z363" s="1"/>
  <c r="AF362"/>
  <c r="AA362"/>
  <c r="Y362"/>
  <c r="X362"/>
  <c r="R362"/>
  <c r="Z362" s="1"/>
  <c r="AF361"/>
  <c r="AA361"/>
  <c r="Y361"/>
  <c r="X361"/>
  <c r="R361"/>
  <c r="Z361" s="1"/>
  <c r="AF360"/>
  <c r="AA360"/>
  <c r="Y360"/>
  <c r="X360"/>
  <c r="R360"/>
  <c r="Z360" s="1"/>
  <c r="AF359"/>
  <c r="AA359"/>
  <c r="Y359"/>
  <c r="X359"/>
  <c r="R359"/>
  <c r="Z359" s="1"/>
  <c r="AF358"/>
  <c r="AA358"/>
  <c r="Y358"/>
  <c r="X358"/>
  <c r="R358"/>
  <c r="Z358" s="1"/>
  <c r="AF357"/>
  <c r="AA357"/>
  <c r="Y357"/>
  <c r="X357"/>
  <c r="R357"/>
  <c r="Z357" s="1"/>
  <c r="AF356"/>
  <c r="AA356"/>
  <c r="Y356"/>
  <c r="X356"/>
  <c r="R356"/>
  <c r="Z356" s="1"/>
  <c r="AF355"/>
  <c r="AA355"/>
  <c r="Y355"/>
  <c r="X355"/>
  <c r="R355"/>
  <c r="Z355" s="1"/>
  <c r="AF354"/>
  <c r="AA354"/>
  <c r="Y354"/>
  <c r="X354"/>
  <c r="R354"/>
  <c r="Z354" s="1"/>
  <c r="AF353"/>
  <c r="AA353"/>
  <c r="Y353"/>
  <c r="X353"/>
  <c r="R353"/>
  <c r="Z353" s="1"/>
  <c r="AF352"/>
  <c r="AA352"/>
  <c r="Y352"/>
  <c r="X352"/>
  <c r="R352"/>
  <c r="Z352" s="1"/>
  <c r="AF351"/>
  <c r="AA351"/>
  <c r="Y351"/>
  <c r="X351"/>
  <c r="R351"/>
  <c r="Z351" s="1"/>
  <c r="AF350"/>
  <c r="AA350"/>
  <c r="Y350"/>
  <c r="X350"/>
  <c r="R350"/>
  <c r="Z350" s="1"/>
  <c r="AF349"/>
  <c r="AA349"/>
  <c r="Y349"/>
  <c r="X349"/>
  <c r="R349"/>
  <c r="Z349" s="1"/>
  <c r="AF348"/>
  <c r="AA348"/>
  <c r="Y348"/>
  <c r="X348"/>
  <c r="R348"/>
  <c r="U348" s="1"/>
  <c r="AH348" s="1"/>
  <c r="AF347"/>
  <c r="AA347"/>
  <c r="Y347"/>
  <c r="X347"/>
  <c r="R347"/>
  <c r="Z347" s="1"/>
  <c r="AF346"/>
  <c r="AA346"/>
  <c r="Y346"/>
  <c r="X346"/>
  <c r="R346"/>
  <c r="U346" s="1"/>
  <c r="AH346" s="1"/>
  <c r="AF345"/>
  <c r="AA345"/>
  <c r="Y345"/>
  <c r="X345"/>
  <c r="R345"/>
  <c r="Z345" s="1"/>
  <c r="AF344"/>
  <c r="AA344"/>
  <c r="Y344"/>
  <c r="X344"/>
  <c r="R344"/>
  <c r="Z344" s="1"/>
  <c r="AF343"/>
  <c r="AA343"/>
  <c r="Y343"/>
  <c r="X343"/>
  <c r="R343"/>
  <c r="Z343" s="1"/>
  <c r="AF342"/>
  <c r="AA342"/>
  <c r="Y342"/>
  <c r="X342"/>
  <c r="R342"/>
  <c r="Z342" s="1"/>
  <c r="AF341"/>
  <c r="AA341"/>
  <c r="Y341"/>
  <c r="X341"/>
  <c r="R341"/>
  <c r="Z341" s="1"/>
  <c r="AF340"/>
  <c r="AA340"/>
  <c r="Y340"/>
  <c r="X340"/>
  <c r="R340"/>
  <c r="U340" s="1"/>
  <c r="AH340" s="1"/>
  <c r="AF339"/>
  <c r="AA339"/>
  <c r="Y339"/>
  <c r="X339"/>
  <c r="R339"/>
  <c r="Z339" s="1"/>
  <c r="AF338"/>
  <c r="AA338"/>
  <c r="Y338"/>
  <c r="X338"/>
  <c r="R338"/>
  <c r="U338" s="1"/>
  <c r="AF337"/>
  <c r="AA337"/>
  <c r="Y337"/>
  <c r="X337"/>
  <c r="R337"/>
  <c r="AF336"/>
  <c r="AA336"/>
  <c r="Y336"/>
  <c r="X336"/>
  <c r="R336"/>
  <c r="U336" s="1"/>
  <c r="AF335"/>
  <c r="AA335"/>
  <c r="Y335"/>
  <c r="X335"/>
  <c r="R335"/>
  <c r="Z335" s="1"/>
  <c r="AF334"/>
  <c r="AA334"/>
  <c r="Y334"/>
  <c r="X334"/>
  <c r="R334"/>
  <c r="Z334" s="1"/>
  <c r="AF333"/>
  <c r="AA333"/>
  <c r="Y333"/>
  <c r="X333"/>
  <c r="R333"/>
  <c r="Z333" s="1"/>
  <c r="AF332"/>
  <c r="AA332"/>
  <c r="Y332"/>
  <c r="X332"/>
  <c r="R332"/>
  <c r="U332" s="1"/>
  <c r="AF331"/>
  <c r="AA331"/>
  <c r="Y331"/>
  <c r="X331"/>
  <c r="R331"/>
  <c r="U331" s="1"/>
  <c r="AG331" s="1"/>
  <c r="AF330"/>
  <c r="AA330"/>
  <c r="Y330"/>
  <c r="X330"/>
  <c r="R330"/>
  <c r="Z330" s="1"/>
  <c r="AF329"/>
  <c r="AA329"/>
  <c r="Y329"/>
  <c r="X329"/>
  <c r="R329"/>
  <c r="U329" s="1"/>
  <c r="AH329" s="1"/>
  <c r="AF328"/>
  <c r="AA328"/>
  <c r="Y328"/>
  <c r="X328"/>
  <c r="R328"/>
  <c r="Z328" s="1"/>
  <c r="AF327"/>
  <c r="AA327"/>
  <c r="Y327"/>
  <c r="X327"/>
  <c r="R327"/>
  <c r="Z327" s="1"/>
  <c r="AF326"/>
  <c r="AA326"/>
  <c r="Y326"/>
  <c r="X326"/>
  <c r="R326"/>
  <c r="Z326" s="1"/>
  <c r="AF325"/>
  <c r="AA325"/>
  <c r="Y325"/>
  <c r="X325"/>
  <c r="R325"/>
  <c r="Z325" s="1"/>
  <c r="AF324"/>
  <c r="AA324"/>
  <c r="Y324"/>
  <c r="X324"/>
  <c r="R324"/>
  <c r="Z324" s="1"/>
  <c r="AF323"/>
  <c r="AA323"/>
  <c r="Y323"/>
  <c r="X323"/>
  <c r="R323"/>
  <c r="Z323" s="1"/>
  <c r="AF322"/>
  <c r="AA322"/>
  <c r="Y322"/>
  <c r="X322"/>
  <c r="R322"/>
  <c r="Z322" s="1"/>
  <c r="AF321"/>
  <c r="AA321"/>
  <c r="Y321"/>
  <c r="X321"/>
  <c r="R321"/>
  <c r="Z321" s="1"/>
  <c r="AF320"/>
  <c r="AA320"/>
  <c r="Y320"/>
  <c r="X320"/>
  <c r="R320"/>
  <c r="Z320" s="1"/>
  <c r="AF319"/>
  <c r="AA319"/>
  <c r="Y319"/>
  <c r="X319"/>
  <c r="R319"/>
  <c r="Z319" s="1"/>
  <c r="AF318"/>
  <c r="AA318"/>
  <c r="Y318"/>
  <c r="X318"/>
  <c r="R318"/>
  <c r="Z318" s="1"/>
  <c r="AF317"/>
  <c r="AA317"/>
  <c r="Y317"/>
  <c r="X317"/>
  <c r="R317"/>
  <c r="Z317" s="1"/>
  <c r="AF316"/>
  <c r="AA316"/>
  <c r="Y316"/>
  <c r="X316"/>
  <c r="R316"/>
  <c r="Z316" s="1"/>
  <c r="AF315"/>
  <c r="AA315"/>
  <c r="Y315"/>
  <c r="X315"/>
  <c r="R315"/>
  <c r="Z315" s="1"/>
  <c r="AF314"/>
  <c r="AA314"/>
  <c r="Y314"/>
  <c r="X314"/>
  <c r="R314"/>
  <c r="Z314" s="1"/>
  <c r="AF313"/>
  <c r="AA313"/>
  <c r="Y313"/>
  <c r="X313"/>
  <c r="R313"/>
  <c r="Z313" s="1"/>
  <c r="AF312"/>
  <c r="AA312"/>
  <c r="Y312"/>
  <c r="X312"/>
  <c r="R312"/>
  <c r="Z312" s="1"/>
  <c r="AF311"/>
  <c r="AA311"/>
  <c r="Y311"/>
  <c r="X311"/>
  <c r="R311"/>
  <c r="Z311" s="1"/>
  <c r="AF310"/>
  <c r="AA310"/>
  <c r="Y310"/>
  <c r="X310"/>
  <c r="R310"/>
  <c r="Z310" s="1"/>
  <c r="AF309"/>
  <c r="AA309"/>
  <c r="Y309"/>
  <c r="X309"/>
  <c r="R309"/>
  <c r="U309" s="1"/>
  <c r="AH309" s="1"/>
  <c r="AF308"/>
  <c r="AA308"/>
  <c r="Y308"/>
  <c r="X308"/>
  <c r="R308"/>
  <c r="U308" s="1"/>
  <c r="AE308" s="1"/>
  <c r="AF307"/>
  <c r="AA307"/>
  <c r="Y307"/>
  <c r="X307"/>
  <c r="R307"/>
  <c r="Z307" s="1"/>
  <c r="AF306"/>
  <c r="AA306"/>
  <c r="Y306"/>
  <c r="X306"/>
  <c r="R306"/>
  <c r="Z306" s="1"/>
  <c r="AF305"/>
  <c r="AA305"/>
  <c r="Y305"/>
  <c r="X305"/>
  <c r="R305"/>
  <c r="Z305" s="1"/>
  <c r="AF304"/>
  <c r="AA304"/>
  <c r="Y304"/>
  <c r="X304"/>
  <c r="R304"/>
  <c r="Z304" s="1"/>
  <c r="AF303"/>
  <c r="AA303"/>
  <c r="Y303"/>
  <c r="X303"/>
  <c r="R303"/>
  <c r="Z303" s="1"/>
  <c r="AF302"/>
  <c r="Y302"/>
  <c r="X302"/>
  <c r="R302"/>
  <c r="U302" s="1"/>
  <c r="AF301"/>
  <c r="V301"/>
  <c r="Y301" s="1"/>
  <c r="R301"/>
  <c r="U301" s="1"/>
  <c r="AF300"/>
  <c r="V300"/>
  <c r="R300"/>
  <c r="U300" s="1"/>
  <c r="AE300" s="1"/>
  <c r="AF299"/>
  <c r="V299"/>
  <c r="Y299" s="1"/>
  <c r="R299"/>
  <c r="U299" s="1"/>
  <c r="AH299" s="1"/>
  <c r="AF298"/>
  <c r="V298"/>
  <c r="Y298" s="1"/>
  <c r="R298"/>
  <c r="U298" s="1"/>
  <c r="AF297"/>
  <c r="V297"/>
  <c r="Y297" s="1"/>
  <c r="R297"/>
  <c r="U297" s="1"/>
  <c r="AF296"/>
  <c r="V296"/>
  <c r="R296"/>
  <c r="U296" s="1"/>
  <c r="AE296" s="1"/>
  <c r="AF295"/>
  <c r="Y295"/>
  <c r="V295"/>
  <c r="X295" s="1"/>
  <c r="R295"/>
  <c r="T295" s="1"/>
  <c r="AA295" s="1"/>
  <c r="AF294"/>
  <c r="X294"/>
  <c r="V294"/>
  <c r="Y294" s="1"/>
  <c r="R294"/>
  <c r="T294" s="1"/>
  <c r="AF293"/>
  <c r="V293"/>
  <c r="Y293" s="1"/>
  <c r="R293"/>
  <c r="U293" s="1"/>
  <c r="AF292"/>
  <c r="V292"/>
  <c r="X292" s="1"/>
  <c r="R292"/>
  <c r="AF291"/>
  <c r="Y291"/>
  <c r="V291"/>
  <c r="X291" s="1"/>
  <c r="R291"/>
  <c r="T291" s="1"/>
  <c r="AF290"/>
  <c r="V290"/>
  <c r="Y290" s="1"/>
  <c r="R290"/>
  <c r="T290" s="1"/>
  <c r="AF289"/>
  <c r="V289"/>
  <c r="Y289" s="1"/>
  <c r="R289"/>
  <c r="U289" s="1"/>
  <c r="AF288"/>
  <c r="V288"/>
  <c r="Y288" s="1"/>
  <c r="R288"/>
  <c r="T288" s="1"/>
  <c r="AF287"/>
  <c r="V287"/>
  <c r="Y287" s="1"/>
  <c r="R287"/>
  <c r="T287" s="1"/>
  <c r="AF286"/>
  <c r="V286"/>
  <c r="Y286" s="1"/>
  <c r="R286"/>
  <c r="AF285"/>
  <c r="V285"/>
  <c r="R285"/>
  <c r="U285" s="1"/>
  <c r="AE285" s="1"/>
  <c r="AF284"/>
  <c r="V284"/>
  <c r="R284"/>
  <c r="AF283"/>
  <c r="V283"/>
  <c r="Y283" s="1"/>
  <c r="R283"/>
  <c r="U283" s="1"/>
  <c r="AH283" s="1"/>
  <c r="AF282"/>
  <c r="V282"/>
  <c r="Y282" s="1"/>
  <c r="R282"/>
  <c r="AF281"/>
  <c r="V281"/>
  <c r="R281"/>
  <c r="AF280"/>
  <c r="V280"/>
  <c r="X280" s="1"/>
  <c r="R280"/>
  <c r="T280" s="1"/>
  <c r="AF279"/>
  <c r="V279"/>
  <c r="Y279" s="1"/>
  <c r="R279"/>
  <c r="AF278"/>
  <c r="V278"/>
  <c r="Y278" s="1"/>
  <c r="R278"/>
  <c r="AF277"/>
  <c r="V277"/>
  <c r="R277"/>
  <c r="AF276"/>
  <c r="V276"/>
  <c r="X276" s="1"/>
  <c r="R276"/>
  <c r="AF275"/>
  <c r="X275"/>
  <c r="V275"/>
  <c r="Y275" s="1"/>
  <c r="R275"/>
  <c r="U275" s="1"/>
  <c r="AG275" s="1"/>
  <c r="AF274"/>
  <c r="V274"/>
  <c r="R274"/>
  <c r="U274" s="1"/>
  <c r="AF273"/>
  <c r="V273"/>
  <c r="Y273" s="1"/>
  <c r="R273"/>
  <c r="U273" s="1"/>
  <c r="AH273" s="1"/>
  <c r="AF272"/>
  <c r="Y272"/>
  <c r="V272"/>
  <c r="X272" s="1"/>
  <c r="R272"/>
  <c r="AF271"/>
  <c r="V271"/>
  <c r="Y271" s="1"/>
  <c r="R271"/>
  <c r="U271" s="1"/>
  <c r="AF270"/>
  <c r="V270"/>
  <c r="R270"/>
  <c r="AF269"/>
  <c r="V269"/>
  <c r="X269" s="1"/>
  <c r="R269"/>
  <c r="T269" s="1"/>
  <c r="AA269" s="1"/>
  <c r="AF268"/>
  <c r="V268"/>
  <c r="Y268" s="1"/>
  <c r="R268"/>
  <c r="T268" s="1"/>
  <c r="AF267"/>
  <c r="V267"/>
  <c r="Y267" s="1"/>
  <c r="R267"/>
  <c r="U267" s="1"/>
  <c r="AF266"/>
  <c r="V266"/>
  <c r="R266"/>
  <c r="AF265"/>
  <c r="V265"/>
  <c r="X265" s="1"/>
  <c r="R265"/>
  <c r="U265" s="1"/>
  <c r="AG265" s="1"/>
  <c r="AF264"/>
  <c r="V264"/>
  <c r="Y264" s="1"/>
  <c r="R264"/>
  <c r="U264" s="1"/>
  <c r="AE264" s="1"/>
  <c r="AF263"/>
  <c r="V263"/>
  <c r="Y263" s="1"/>
  <c r="R263"/>
  <c r="U263" s="1"/>
  <c r="AF262"/>
  <c r="V262"/>
  <c r="R262"/>
  <c r="AF261"/>
  <c r="V261"/>
  <c r="X261" s="1"/>
  <c r="R261"/>
  <c r="AF260"/>
  <c r="V260"/>
  <c r="Y260" s="1"/>
  <c r="R260"/>
  <c r="AF259"/>
  <c r="V259"/>
  <c r="Y259" s="1"/>
  <c r="R259"/>
  <c r="U259" s="1"/>
  <c r="AF258"/>
  <c r="V258"/>
  <c r="R258"/>
  <c r="AF257"/>
  <c r="V257"/>
  <c r="X257" s="1"/>
  <c r="R257"/>
  <c r="T257" s="1"/>
  <c r="AF256"/>
  <c r="V256"/>
  <c r="Y256" s="1"/>
  <c r="R256"/>
  <c r="AF255"/>
  <c r="V255"/>
  <c r="Y255" s="1"/>
  <c r="R255"/>
  <c r="U255" s="1"/>
  <c r="AF254"/>
  <c r="V254"/>
  <c r="R254"/>
  <c r="AF253"/>
  <c r="V253"/>
  <c r="X253" s="1"/>
  <c r="R253"/>
  <c r="U253" s="1"/>
  <c r="AF252"/>
  <c r="V252"/>
  <c r="Y252" s="1"/>
  <c r="R252"/>
  <c r="U252" s="1"/>
  <c r="AE252" s="1"/>
  <c r="AF251"/>
  <c r="V251"/>
  <c r="Y251" s="1"/>
  <c r="R251"/>
  <c r="AF250"/>
  <c r="V250"/>
  <c r="R250"/>
  <c r="AF249"/>
  <c r="V249"/>
  <c r="X249" s="1"/>
  <c r="R249"/>
  <c r="U249" s="1"/>
  <c r="AG249" s="1"/>
  <c r="AF248"/>
  <c r="V248"/>
  <c r="Y248" s="1"/>
  <c r="R248"/>
  <c r="U248" s="1"/>
  <c r="AF247"/>
  <c r="V247"/>
  <c r="Y247" s="1"/>
  <c r="R247"/>
  <c r="U247" s="1"/>
  <c r="AF246"/>
  <c r="V246"/>
  <c r="R246"/>
  <c r="U246" s="1"/>
  <c r="AH246" s="1"/>
  <c r="AF245"/>
  <c r="V245"/>
  <c r="Y245" s="1"/>
  <c r="R245"/>
  <c r="AF244"/>
  <c r="V244"/>
  <c r="Y244" s="1"/>
  <c r="R244"/>
  <c r="U244" s="1"/>
  <c r="AF243"/>
  <c r="V243"/>
  <c r="Y243" s="1"/>
  <c r="R243"/>
  <c r="U243" s="1"/>
  <c r="AF242"/>
  <c r="V242"/>
  <c r="R242"/>
  <c r="AF241"/>
  <c r="X241"/>
  <c r="V241"/>
  <c r="Y241" s="1"/>
  <c r="R241"/>
  <c r="AF240"/>
  <c r="X240"/>
  <c r="V240"/>
  <c r="Y240" s="1"/>
  <c r="R240"/>
  <c r="U240" s="1"/>
  <c r="AF239"/>
  <c r="V239"/>
  <c r="Y239" s="1"/>
  <c r="R239"/>
  <c r="U239" s="1"/>
  <c r="AF238"/>
  <c r="V238"/>
  <c r="R238"/>
  <c r="AF237"/>
  <c r="X237"/>
  <c r="V237"/>
  <c r="Y237" s="1"/>
  <c r="R237"/>
  <c r="U237" s="1"/>
  <c r="AH237" s="1"/>
  <c r="AF236"/>
  <c r="V236"/>
  <c r="Y236" s="1"/>
  <c r="R236"/>
  <c r="U236" s="1"/>
  <c r="AF235"/>
  <c r="V235"/>
  <c r="Y235" s="1"/>
  <c r="R235"/>
  <c r="U235" s="1"/>
  <c r="AF234"/>
  <c r="V234"/>
  <c r="R234"/>
  <c r="T234" s="1"/>
  <c r="AF233"/>
  <c r="Y233"/>
  <c r="X233"/>
  <c r="V233"/>
  <c r="R233"/>
  <c r="U233" s="1"/>
  <c r="AH233" s="1"/>
  <c r="AF232"/>
  <c r="Z232"/>
  <c r="V232"/>
  <c r="Y232" s="1"/>
  <c r="R232"/>
  <c r="U232" s="1"/>
  <c r="AG232" s="1"/>
  <c r="AF231"/>
  <c r="Z231"/>
  <c r="V231"/>
  <c r="Y231" s="1"/>
  <c r="U231"/>
  <c r="AG231" s="1"/>
  <c r="T231"/>
  <c r="AF230"/>
  <c r="Z230"/>
  <c r="V230"/>
  <c r="Y230" s="1"/>
  <c r="U230"/>
  <c r="AG230" s="1"/>
  <c r="T230"/>
  <c r="AF229"/>
  <c r="Z229"/>
  <c r="V229"/>
  <c r="Y229" s="1"/>
  <c r="U229"/>
  <c r="AG229" s="1"/>
  <c r="T229"/>
  <c r="AF228"/>
  <c r="Z228"/>
  <c r="V228"/>
  <c r="Y228" s="1"/>
  <c r="U228"/>
  <c r="AG228" s="1"/>
  <c r="T228"/>
  <c r="AF227"/>
  <c r="Z227"/>
  <c r="V227"/>
  <c r="Y227" s="1"/>
  <c r="U227"/>
  <c r="AG227" s="1"/>
  <c r="T227"/>
  <c r="AF226"/>
  <c r="Z226"/>
  <c r="V226"/>
  <c r="Y226" s="1"/>
  <c r="U226"/>
  <c r="T226"/>
  <c r="AF225"/>
  <c r="Z225"/>
  <c r="V225"/>
  <c r="Y225" s="1"/>
  <c r="U225"/>
  <c r="T225"/>
  <c r="AF224"/>
  <c r="Z224"/>
  <c r="V224"/>
  <c r="Y224" s="1"/>
  <c r="U224"/>
  <c r="AH224" s="1"/>
  <c r="T224"/>
  <c r="AF223"/>
  <c r="Z223"/>
  <c r="V223"/>
  <c r="Y223" s="1"/>
  <c r="U223"/>
  <c r="AG223" s="1"/>
  <c r="T223"/>
  <c r="AF222"/>
  <c r="Z222"/>
  <c r="V222"/>
  <c r="Y222" s="1"/>
  <c r="U222"/>
  <c r="T222"/>
  <c r="AF221"/>
  <c r="Z221"/>
  <c r="V221"/>
  <c r="U221"/>
  <c r="T221"/>
  <c r="AF220"/>
  <c r="Z220"/>
  <c r="V220"/>
  <c r="X220" s="1"/>
  <c r="U220"/>
  <c r="AH220" s="1"/>
  <c r="T220"/>
  <c r="AF219"/>
  <c r="Z219"/>
  <c r="V219"/>
  <c r="Y219" s="1"/>
  <c r="U219"/>
  <c r="AG219" s="1"/>
  <c r="T219"/>
  <c r="AF218"/>
  <c r="Z218"/>
  <c r="X218"/>
  <c r="V218"/>
  <c r="Y218" s="1"/>
  <c r="U218"/>
  <c r="T218"/>
  <c r="AA218" s="1"/>
  <c r="AF217"/>
  <c r="Z217"/>
  <c r="V217"/>
  <c r="U217"/>
  <c r="AG217" s="1"/>
  <c r="T217"/>
  <c r="AF216"/>
  <c r="Z216"/>
  <c r="V216"/>
  <c r="X216" s="1"/>
  <c r="U216"/>
  <c r="T216"/>
  <c r="AF215"/>
  <c r="Z215"/>
  <c r="V215"/>
  <c r="Y215" s="1"/>
  <c r="U215"/>
  <c r="AG215" s="1"/>
  <c r="T215"/>
  <c r="AF214"/>
  <c r="Z214"/>
  <c r="V214"/>
  <c r="Y214" s="1"/>
  <c r="U214"/>
  <c r="AG214" s="1"/>
  <c r="T214"/>
  <c r="AF213"/>
  <c r="Z213"/>
  <c r="V213"/>
  <c r="U213"/>
  <c r="AG213" s="1"/>
  <c r="T213"/>
  <c r="AF212"/>
  <c r="Z212"/>
  <c r="V212"/>
  <c r="X212" s="1"/>
  <c r="U212"/>
  <c r="AE212" s="1"/>
  <c r="T212"/>
  <c r="AF211"/>
  <c r="Z211"/>
  <c r="Y211"/>
  <c r="V211"/>
  <c r="X211" s="1"/>
  <c r="U211"/>
  <c r="T211"/>
  <c r="AF210"/>
  <c r="Z210"/>
  <c r="V210"/>
  <c r="Y210" s="1"/>
  <c r="U210"/>
  <c r="T210"/>
  <c r="AF209"/>
  <c r="Z209"/>
  <c r="V209"/>
  <c r="U209"/>
  <c r="AE209" s="1"/>
  <c r="T209"/>
  <c r="AF208"/>
  <c r="Z208"/>
  <c r="V208"/>
  <c r="X208" s="1"/>
  <c r="U208"/>
  <c r="AE208" s="1"/>
  <c r="T208"/>
  <c r="AF207"/>
  <c r="Z207"/>
  <c r="V207"/>
  <c r="Y207" s="1"/>
  <c r="U207"/>
  <c r="T207"/>
  <c r="AF206"/>
  <c r="Z206"/>
  <c r="V206"/>
  <c r="Y206" s="1"/>
  <c r="U206"/>
  <c r="AG206" s="1"/>
  <c r="T206"/>
  <c r="AF205"/>
  <c r="Z205"/>
  <c r="V205"/>
  <c r="X205" s="1"/>
  <c r="U205"/>
  <c r="AG205" s="1"/>
  <c r="T205"/>
  <c r="AF204"/>
  <c r="Z204"/>
  <c r="V204"/>
  <c r="X204" s="1"/>
  <c r="U204"/>
  <c r="AE204" s="1"/>
  <c r="T204"/>
  <c r="AF203"/>
  <c r="Z203"/>
  <c r="X203"/>
  <c r="V203"/>
  <c r="Y203" s="1"/>
  <c r="U203"/>
  <c r="AH203" s="1"/>
  <c r="T203"/>
  <c r="AF201"/>
  <c r="AA201"/>
  <c r="Z201"/>
  <c r="Y201"/>
  <c r="X201"/>
  <c r="U201"/>
  <c r="AH201" s="1"/>
  <c r="AF200"/>
  <c r="AA200"/>
  <c r="Z200"/>
  <c r="Y200"/>
  <c r="X200"/>
  <c r="U200"/>
  <c r="AF199"/>
  <c r="AA199"/>
  <c r="Z199"/>
  <c r="Y199"/>
  <c r="X199"/>
  <c r="U199"/>
  <c r="AE199" s="1"/>
  <c r="AF198"/>
  <c r="AA198"/>
  <c r="Z198"/>
  <c r="Y198"/>
  <c r="X198"/>
  <c r="U198"/>
  <c r="AH198" s="1"/>
  <c r="AF197"/>
  <c r="AA197"/>
  <c r="Z197"/>
  <c r="Y197"/>
  <c r="X197"/>
  <c r="U197"/>
  <c r="AH197" s="1"/>
  <c r="AF196"/>
  <c r="AA196"/>
  <c r="Z196"/>
  <c r="Y196"/>
  <c r="X196"/>
  <c r="U196"/>
  <c r="AH196" s="1"/>
  <c r="AF195"/>
  <c r="AA195"/>
  <c r="Z195"/>
  <c r="Y195"/>
  <c r="X195"/>
  <c r="U195"/>
  <c r="AE195" s="1"/>
  <c r="AF194"/>
  <c r="AA194"/>
  <c r="Z194"/>
  <c r="Y194"/>
  <c r="X194"/>
  <c r="U194"/>
  <c r="AH194" s="1"/>
  <c r="AF193"/>
  <c r="AA193"/>
  <c r="Z193"/>
  <c r="Y193"/>
  <c r="X193"/>
  <c r="U193"/>
  <c r="AH193" s="1"/>
  <c r="AF192"/>
  <c r="AA192"/>
  <c r="Z192"/>
  <c r="Y192"/>
  <c r="X192"/>
  <c r="U192"/>
  <c r="AH192" s="1"/>
  <c r="AF191"/>
  <c r="AA191"/>
  <c r="Z191"/>
  <c r="Y191"/>
  <c r="X191"/>
  <c r="U191"/>
  <c r="AE191" s="1"/>
  <c r="AF190"/>
  <c r="AA190"/>
  <c r="Z190"/>
  <c r="Y190"/>
  <c r="X190"/>
  <c r="U190"/>
  <c r="AF189"/>
  <c r="AA189"/>
  <c r="Z189"/>
  <c r="Y189"/>
  <c r="X189"/>
  <c r="U189"/>
  <c r="AH189" s="1"/>
  <c r="AF188"/>
  <c r="AA188"/>
  <c r="Z188"/>
  <c r="Y188"/>
  <c r="X188"/>
  <c r="U188"/>
  <c r="AH188" s="1"/>
  <c r="AF187"/>
  <c r="AA187"/>
  <c r="Z187"/>
  <c r="Y187"/>
  <c r="X187"/>
  <c r="U187"/>
  <c r="AE187" s="1"/>
  <c r="AF186"/>
  <c r="AA186"/>
  <c r="Z186"/>
  <c r="Y186"/>
  <c r="X186"/>
  <c r="U186"/>
  <c r="AH186" s="1"/>
  <c r="AF185"/>
  <c r="AA185"/>
  <c r="Z185"/>
  <c r="Y185"/>
  <c r="X185"/>
  <c r="U185"/>
  <c r="AH185" s="1"/>
  <c r="AF184"/>
  <c r="AA184"/>
  <c r="Z184"/>
  <c r="Y184"/>
  <c r="X184"/>
  <c r="U184"/>
  <c r="AF183"/>
  <c r="AA183"/>
  <c r="Z183"/>
  <c r="Y183"/>
  <c r="X183"/>
  <c r="U183"/>
  <c r="AE183" s="1"/>
  <c r="AF182"/>
  <c r="AA182"/>
  <c r="Z182"/>
  <c r="Y182"/>
  <c r="X182"/>
  <c r="U182"/>
  <c r="AH182" s="1"/>
  <c r="AF181"/>
  <c r="AA181"/>
  <c r="Z181"/>
  <c r="Y181"/>
  <c r="X181"/>
  <c r="U181"/>
  <c r="AH181" s="1"/>
  <c r="AF180"/>
  <c r="AA180"/>
  <c r="Z180"/>
  <c r="Y180"/>
  <c r="X180"/>
  <c r="U180"/>
  <c r="AH180" s="1"/>
  <c r="AF179"/>
  <c r="AA179"/>
  <c r="Z179"/>
  <c r="Y179"/>
  <c r="X179"/>
  <c r="U179"/>
  <c r="AE179" s="1"/>
  <c r="AF178"/>
  <c r="AA178"/>
  <c r="Z178"/>
  <c r="Y178"/>
  <c r="X178"/>
  <c r="U178"/>
  <c r="AH178" s="1"/>
  <c r="AF177"/>
  <c r="AA177"/>
  <c r="Z177"/>
  <c r="Y177"/>
  <c r="X177"/>
  <c r="U177"/>
  <c r="AH177" s="1"/>
  <c r="AF176"/>
  <c r="AA176"/>
  <c r="Z176"/>
  <c r="Y176"/>
  <c r="X176"/>
  <c r="U176"/>
  <c r="AH176" s="1"/>
  <c r="AF175"/>
  <c r="AA175"/>
  <c r="Z175"/>
  <c r="Y175"/>
  <c r="X175"/>
  <c r="U175"/>
  <c r="AH175" s="1"/>
  <c r="AF174"/>
  <c r="AA174"/>
  <c r="Z174"/>
  <c r="Y174"/>
  <c r="X174"/>
  <c r="U174"/>
  <c r="AF173"/>
  <c r="AA173"/>
  <c r="Z173"/>
  <c r="Y173"/>
  <c r="X173"/>
  <c r="U173"/>
  <c r="AH173" s="1"/>
  <c r="AF172"/>
  <c r="AA172"/>
  <c r="Z172"/>
  <c r="Y172"/>
  <c r="X172"/>
  <c r="U172"/>
  <c r="AH172" s="1"/>
  <c r="AF171"/>
  <c r="AA171"/>
  <c r="Z171"/>
  <c r="Y171"/>
  <c r="X171"/>
  <c r="U171"/>
  <c r="AF170"/>
  <c r="AA170"/>
  <c r="Z170"/>
  <c r="Y170"/>
  <c r="X170"/>
  <c r="U170"/>
  <c r="AH170" s="1"/>
  <c r="AF169"/>
  <c r="AA169"/>
  <c r="Z169"/>
  <c r="Y169"/>
  <c r="X169"/>
  <c r="U169"/>
  <c r="AF168"/>
  <c r="AA168"/>
  <c r="Z168"/>
  <c r="Y168"/>
  <c r="X168"/>
  <c r="U168"/>
  <c r="AF167"/>
  <c r="AA167"/>
  <c r="Z167"/>
  <c r="Y167"/>
  <c r="X167"/>
  <c r="U167"/>
  <c r="AF166"/>
  <c r="AA166"/>
  <c r="Z166"/>
  <c r="Y166"/>
  <c r="X166"/>
  <c r="U166"/>
  <c r="AH166" s="1"/>
  <c r="AF165"/>
  <c r="AA165"/>
  <c r="Z165"/>
  <c r="Y165"/>
  <c r="X165"/>
  <c r="U165"/>
  <c r="AF164"/>
  <c r="AA164"/>
  <c r="Z164"/>
  <c r="Y164"/>
  <c r="X164"/>
  <c r="U164"/>
  <c r="AH164" s="1"/>
  <c r="AF163"/>
  <c r="AA163"/>
  <c r="Z163"/>
  <c r="Y163"/>
  <c r="X163"/>
  <c r="U163"/>
  <c r="AF162"/>
  <c r="AA162"/>
  <c r="Z162"/>
  <c r="Y162"/>
  <c r="X162"/>
  <c r="U162"/>
  <c r="AH162" s="1"/>
  <c r="AF161"/>
  <c r="AA161"/>
  <c r="Z161"/>
  <c r="Y161"/>
  <c r="X161"/>
  <c r="U161"/>
  <c r="AF160"/>
  <c r="AA160"/>
  <c r="Z160"/>
  <c r="Y160"/>
  <c r="X160"/>
  <c r="U160"/>
  <c r="AF159"/>
  <c r="AA159"/>
  <c r="Z159"/>
  <c r="Y159"/>
  <c r="X159"/>
  <c r="U159"/>
  <c r="AF158"/>
  <c r="AA158"/>
  <c r="Z158"/>
  <c r="Y158"/>
  <c r="X158"/>
  <c r="U158"/>
  <c r="AH158" s="1"/>
  <c r="AF157"/>
  <c r="AA157"/>
  <c r="Z157"/>
  <c r="Y157"/>
  <c r="X157"/>
  <c r="U157"/>
  <c r="AF156"/>
  <c r="AA156"/>
  <c r="Z156"/>
  <c r="Y156"/>
  <c r="X156"/>
  <c r="U156"/>
  <c r="AH156" s="1"/>
  <c r="AF155"/>
  <c r="AA155"/>
  <c r="Z155"/>
  <c r="Y155"/>
  <c r="X155"/>
  <c r="U155"/>
  <c r="AF154"/>
  <c r="AA154"/>
  <c r="Z154"/>
  <c r="Y154"/>
  <c r="X154"/>
  <c r="U154"/>
  <c r="AH154" s="1"/>
  <c r="AF153"/>
  <c r="AA153"/>
  <c r="Z153"/>
  <c r="Y153"/>
  <c r="X153"/>
  <c r="U153"/>
  <c r="AH153" s="1"/>
  <c r="AF152"/>
  <c r="AA152"/>
  <c r="Z152"/>
  <c r="Y152"/>
  <c r="X152"/>
  <c r="U152"/>
  <c r="AE152" s="1"/>
  <c r="AF151"/>
  <c r="AA151"/>
  <c r="Z151"/>
  <c r="Y151"/>
  <c r="X151"/>
  <c r="U151"/>
  <c r="AG151" s="1"/>
  <c r="AF150"/>
  <c r="AA150"/>
  <c r="Z150"/>
  <c r="Y150"/>
  <c r="X150"/>
  <c r="U150"/>
  <c r="AH150" s="1"/>
  <c r="AF149"/>
  <c r="AA149"/>
  <c r="Z149"/>
  <c r="Y149"/>
  <c r="X149"/>
  <c r="U149"/>
  <c r="AF148"/>
  <c r="AA148"/>
  <c r="Z148"/>
  <c r="Y148"/>
  <c r="X148"/>
  <c r="U148"/>
  <c r="AE148" s="1"/>
  <c r="AF147"/>
  <c r="AA147"/>
  <c r="Z147"/>
  <c r="Y147"/>
  <c r="X147"/>
  <c r="U147"/>
  <c r="AF146"/>
  <c r="AA146"/>
  <c r="Z146"/>
  <c r="Y146"/>
  <c r="X146"/>
  <c r="U146"/>
  <c r="AH146" s="1"/>
  <c r="AF145"/>
  <c r="AA145"/>
  <c r="Z145"/>
  <c r="Y145"/>
  <c r="X145"/>
  <c r="U145"/>
  <c r="AH145" s="1"/>
  <c r="AF144"/>
  <c r="AA144"/>
  <c r="Z144"/>
  <c r="Y144"/>
  <c r="X144"/>
  <c r="U144"/>
  <c r="AE144" s="1"/>
  <c r="AF143"/>
  <c r="AA143"/>
  <c r="Z143"/>
  <c r="Y143"/>
  <c r="X143"/>
  <c r="U143"/>
  <c r="AH143" s="1"/>
  <c r="AF142"/>
  <c r="AA142"/>
  <c r="Z142"/>
  <c r="Y142"/>
  <c r="X142"/>
  <c r="U142"/>
  <c r="AH142" s="1"/>
  <c r="AF141"/>
  <c r="AA141"/>
  <c r="Z141"/>
  <c r="Y141"/>
  <c r="X141"/>
  <c r="U141"/>
  <c r="AF140"/>
  <c r="AA140"/>
  <c r="Z140"/>
  <c r="Y140"/>
  <c r="X140"/>
  <c r="U140"/>
  <c r="AE140" s="1"/>
  <c r="AF139"/>
  <c r="AA139"/>
  <c r="Z139"/>
  <c r="Y139"/>
  <c r="X139"/>
  <c r="U139"/>
  <c r="AF138"/>
  <c r="AA138"/>
  <c r="Z138"/>
  <c r="Y138"/>
  <c r="X138"/>
  <c r="U138"/>
  <c r="AH138" s="1"/>
  <c r="AF137"/>
  <c r="AA137"/>
  <c r="Z137"/>
  <c r="Y137"/>
  <c r="X137"/>
  <c r="U137"/>
  <c r="AH137" s="1"/>
  <c r="AF136"/>
  <c r="AA136"/>
  <c r="Z136"/>
  <c r="Y136"/>
  <c r="X136"/>
  <c r="U136"/>
  <c r="AE136" s="1"/>
  <c r="AF135"/>
  <c r="AA135"/>
  <c r="Z135"/>
  <c r="Y135"/>
  <c r="X135"/>
  <c r="U135"/>
  <c r="AH135" s="1"/>
  <c r="AF134"/>
  <c r="AA134"/>
  <c r="Z134"/>
  <c r="Y134"/>
  <c r="X134"/>
  <c r="U134"/>
  <c r="AH134" s="1"/>
  <c r="AF133"/>
  <c r="AA133"/>
  <c r="Z133"/>
  <c r="Y133"/>
  <c r="X133"/>
  <c r="U133"/>
  <c r="AF132"/>
  <c r="AA132"/>
  <c r="Z132"/>
  <c r="Y132"/>
  <c r="X132"/>
  <c r="U132"/>
  <c r="AE132" s="1"/>
  <c r="AF131"/>
  <c r="AA131"/>
  <c r="Z131"/>
  <c r="Y131"/>
  <c r="X131"/>
  <c r="U131"/>
  <c r="AF130"/>
  <c r="AA130"/>
  <c r="Z130"/>
  <c r="Y130"/>
  <c r="X130"/>
  <c r="U130"/>
  <c r="AH130" s="1"/>
  <c r="AF129"/>
  <c r="AA129"/>
  <c r="Z129"/>
  <c r="Y129"/>
  <c r="X129"/>
  <c r="U129"/>
  <c r="AH129" s="1"/>
  <c r="AF128"/>
  <c r="AA128"/>
  <c r="Z128"/>
  <c r="Y128"/>
  <c r="X128"/>
  <c r="U128"/>
  <c r="AH128" s="1"/>
  <c r="AF127"/>
  <c r="AA127"/>
  <c r="Z127"/>
  <c r="Y127"/>
  <c r="X127"/>
  <c r="U127"/>
  <c r="AH127" s="1"/>
  <c r="AF126"/>
  <c r="AA126"/>
  <c r="Z126"/>
  <c r="Y126"/>
  <c r="X126"/>
  <c r="U126"/>
  <c r="AH126" s="1"/>
  <c r="AF125"/>
  <c r="AA125"/>
  <c r="Z125"/>
  <c r="Y125"/>
  <c r="X125"/>
  <c r="U125"/>
  <c r="AF124"/>
  <c r="AA124"/>
  <c r="Z124"/>
  <c r="Y124"/>
  <c r="X124"/>
  <c r="U124"/>
  <c r="AF123"/>
  <c r="AA123"/>
  <c r="Z123"/>
  <c r="Y123"/>
  <c r="X123"/>
  <c r="U123"/>
  <c r="AH123" s="1"/>
  <c r="AF122"/>
  <c r="AA122"/>
  <c r="Z122"/>
  <c r="Y122"/>
  <c r="X122"/>
  <c r="U122"/>
  <c r="AF121"/>
  <c r="AA121"/>
  <c r="Z121"/>
  <c r="Y121"/>
  <c r="X121"/>
  <c r="U121"/>
  <c r="AH121" s="1"/>
  <c r="AF120"/>
  <c r="AA120"/>
  <c r="Z120"/>
  <c r="Y120"/>
  <c r="X120"/>
  <c r="U120"/>
  <c r="AF119"/>
  <c r="AA119"/>
  <c r="Z119"/>
  <c r="Y119"/>
  <c r="X119"/>
  <c r="U119"/>
  <c r="AH119" s="1"/>
  <c r="AF118"/>
  <c r="AA118"/>
  <c r="Z118"/>
  <c r="Y118"/>
  <c r="X118"/>
  <c r="U118"/>
  <c r="AF117"/>
  <c r="AA117"/>
  <c r="Z117"/>
  <c r="Y117"/>
  <c r="X117"/>
  <c r="U117"/>
  <c r="AH117" s="1"/>
  <c r="AF116"/>
  <c r="AA116"/>
  <c r="Z116"/>
  <c r="Y116"/>
  <c r="X116"/>
  <c r="U116"/>
  <c r="AF115"/>
  <c r="AA115"/>
  <c r="Z115"/>
  <c r="Y115"/>
  <c r="X115"/>
  <c r="U115"/>
  <c r="AH115" s="1"/>
  <c r="AF114"/>
  <c r="AA114"/>
  <c r="Z114"/>
  <c r="Y114"/>
  <c r="X114"/>
  <c r="U114"/>
  <c r="AF113"/>
  <c r="AA113"/>
  <c r="Z113"/>
  <c r="Y113"/>
  <c r="X113"/>
  <c r="U113"/>
  <c r="AH113" s="1"/>
  <c r="AF112"/>
  <c r="AA112"/>
  <c r="Z112"/>
  <c r="Y112"/>
  <c r="X112"/>
  <c r="U112"/>
  <c r="AF111"/>
  <c r="AA111"/>
  <c r="Z111"/>
  <c r="Y111"/>
  <c r="X111"/>
  <c r="U111"/>
  <c r="AE111" s="1"/>
  <c r="AF110"/>
  <c r="AA110"/>
  <c r="Z110"/>
  <c r="Y110"/>
  <c r="X110"/>
  <c r="U110"/>
  <c r="AG110" s="1"/>
  <c r="AF109"/>
  <c r="AA109"/>
  <c r="Z109"/>
  <c r="Y109"/>
  <c r="X109"/>
  <c r="U109"/>
  <c r="AG109" s="1"/>
  <c r="AF108"/>
  <c r="AA108"/>
  <c r="Z108"/>
  <c r="Y108"/>
  <c r="X108"/>
  <c r="U108"/>
  <c r="AE108" s="1"/>
  <c r="AF107"/>
  <c r="AA107"/>
  <c r="Z107"/>
  <c r="Y107"/>
  <c r="X107"/>
  <c r="U107"/>
  <c r="AH107" s="1"/>
  <c r="AF106"/>
  <c r="AA106"/>
  <c r="Z106"/>
  <c r="Y106"/>
  <c r="X106"/>
  <c r="U106"/>
  <c r="AH106" s="1"/>
  <c r="AF105"/>
  <c r="AA105"/>
  <c r="Z105"/>
  <c r="Y105"/>
  <c r="X105"/>
  <c r="U105"/>
  <c r="AE105" s="1"/>
  <c r="AF104"/>
  <c r="AA104"/>
  <c r="Z104"/>
  <c r="Y104"/>
  <c r="X104"/>
  <c r="U104"/>
  <c r="AH104" s="1"/>
  <c r="AF103"/>
  <c r="AA103"/>
  <c r="Z103"/>
  <c r="Y103"/>
  <c r="X103"/>
  <c r="U103"/>
  <c r="AH103" s="1"/>
  <c r="AF102"/>
  <c r="AA102"/>
  <c r="Z102"/>
  <c r="Y102"/>
  <c r="X102"/>
  <c r="U102"/>
  <c r="AF101"/>
  <c r="AA101"/>
  <c r="Z101"/>
  <c r="Y101"/>
  <c r="X101"/>
  <c r="U101"/>
  <c r="AH101" s="1"/>
  <c r="AF100"/>
  <c r="AA100"/>
  <c r="Z100"/>
  <c r="Y100"/>
  <c r="X100"/>
  <c r="U100"/>
  <c r="AH100" s="1"/>
  <c r="AF99"/>
  <c r="AA99"/>
  <c r="Z99"/>
  <c r="Y99"/>
  <c r="X99"/>
  <c r="U99"/>
  <c r="AH99" s="1"/>
  <c r="AF98"/>
  <c r="AA98"/>
  <c r="Z98"/>
  <c r="Y98"/>
  <c r="X98"/>
  <c r="U98"/>
  <c r="AH98" s="1"/>
  <c r="AF97"/>
  <c r="AA97"/>
  <c r="Z97"/>
  <c r="Y97"/>
  <c r="X97"/>
  <c r="U97"/>
  <c r="AH97" s="1"/>
  <c r="AF96"/>
  <c r="AA96"/>
  <c r="Z96"/>
  <c r="Y96"/>
  <c r="X96"/>
  <c r="U96"/>
  <c r="AH96" s="1"/>
  <c r="AF95"/>
  <c r="AA95"/>
  <c r="Z95"/>
  <c r="Y95"/>
  <c r="X95"/>
  <c r="U95"/>
  <c r="AH95" s="1"/>
  <c r="AF94"/>
  <c r="AA94"/>
  <c r="Z94"/>
  <c r="Y94"/>
  <c r="X94"/>
  <c r="U94"/>
  <c r="AH94" s="1"/>
  <c r="AF93"/>
  <c r="AA93"/>
  <c r="Z93"/>
  <c r="Y93"/>
  <c r="X93"/>
  <c r="U93"/>
  <c r="AH93" s="1"/>
  <c r="AF92"/>
  <c r="AA92"/>
  <c r="Z92"/>
  <c r="Y92"/>
  <c r="X92"/>
  <c r="U92"/>
  <c r="AH92" s="1"/>
  <c r="AF91"/>
  <c r="AA91"/>
  <c r="Z91"/>
  <c r="Y91"/>
  <c r="X91"/>
  <c r="U91"/>
  <c r="AH91" s="1"/>
  <c r="AF90"/>
  <c r="AA90"/>
  <c r="Z90"/>
  <c r="Y90"/>
  <c r="X90"/>
  <c r="U90"/>
  <c r="AH90" s="1"/>
  <c r="AF89"/>
  <c r="AA89"/>
  <c r="Z89"/>
  <c r="Y89"/>
  <c r="X89"/>
  <c r="U89"/>
  <c r="AH89" s="1"/>
  <c r="AF88"/>
  <c r="AA88"/>
  <c r="Z88"/>
  <c r="Y88"/>
  <c r="X88"/>
  <c r="U88"/>
  <c r="AH88" s="1"/>
  <c r="AF87"/>
  <c r="AA87"/>
  <c r="Z87"/>
  <c r="Y87"/>
  <c r="X87"/>
  <c r="U87"/>
  <c r="AH87" s="1"/>
  <c r="AF86"/>
  <c r="AA86"/>
  <c r="Z86"/>
  <c r="Y86"/>
  <c r="X86"/>
  <c r="U86"/>
  <c r="AH86" s="1"/>
  <c r="AF85"/>
  <c r="AA85"/>
  <c r="Z85"/>
  <c r="Y85"/>
  <c r="X85"/>
  <c r="U85"/>
  <c r="AH85" s="1"/>
  <c r="AF84"/>
  <c r="AA84"/>
  <c r="Z84"/>
  <c r="Y84"/>
  <c r="X84"/>
  <c r="U84"/>
  <c r="AH84" s="1"/>
  <c r="AF83"/>
  <c r="AA83"/>
  <c r="Z83"/>
  <c r="Y83"/>
  <c r="X83"/>
  <c r="U83"/>
  <c r="AH83" s="1"/>
  <c r="AF82"/>
  <c r="AA82"/>
  <c r="Z82"/>
  <c r="Y82"/>
  <c r="X82"/>
  <c r="U82"/>
  <c r="AH82" s="1"/>
  <c r="AF81"/>
  <c r="AA81"/>
  <c r="Z81"/>
  <c r="Y81"/>
  <c r="X81"/>
  <c r="U81"/>
  <c r="AH81" s="1"/>
  <c r="AF80"/>
  <c r="AA80"/>
  <c r="Z80"/>
  <c r="Y80"/>
  <c r="X80"/>
  <c r="U80"/>
  <c r="AH80" s="1"/>
  <c r="AF79"/>
  <c r="AA79"/>
  <c r="Z79"/>
  <c r="Y79"/>
  <c r="X79"/>
  <c r="U79"/>
  <c r="AH79" s="1"/>
  <c r="AF78"/>
  <c r="AA78"/>
  <c r="Z78"/>
  <c r="Y78"/>
  <c r="X78"/>
  <c r="U78"/>
  <c r="AH78" s="1"/>
  <c r="AF77"/>
  <c r="AA77"/>
  <c r="Z77"/>
  <c r="Y77"/>
  <c r="X77"/>
  <c r="U77"/>
  <c r="AH77" s="1"/>
  <c r="AF76"/>
  <c r="AA76"/>
  <c r="Z76"/>
  <c r="Y76"/>
  <c r="X76"/>
  <c r="U76"/>
  <c r="AH76" s="1"/>
  <c r="AF75"/>
  <c r="AA75"/>
  <c r="Z75"/>
  <c r="Y75"/>
  <c r="X75"/>
  <c r="U75"/>
  <c r="AE75" s="1"/>
  <c r="AF74"/>
  <c r="AA74"/>
  <c r="Z74"/>
  <c r="Y74"/>
  <c r="X74"/>
  <c r="U74"/>
  <c r="AH74" s="1"/>
  <c r="AF73"/>
  <c r="AA73"/>
  <c r="Z73"/>
  <c r="Y73"/>
  <c r="X73"/>
  <c r="U73"/>
  <c r="AF72"/>
  <c r="AA72"/>
  <c r="Z72"/>
  <c r="Y72"/>
  <c r="X72"/>
  <c r="U72"/>
  <c r="AE72" s="1"/>
  <c r="AF71"/>
  <c r="AA71"/>
  <c r="Z71"/>
  <c r="Y71"/>
  <c r="X71"/>
  <c r="U71"/>
  <c r="AG71" s="1"/>
  <c r="AF70"/>
  <c r="AA70"/>
  <c r="Z70"/>
  <c r="Y70"/>
  <c r="X70"/>
  <c r="U70"/>
  <c r="AH70" s="1"/>
  <c r="AF69"/>
  <c r="AA69"/>
  <c r="Z69"/>
  <c r="Y69"/>
  <c r="X69"/>
  <c r="U69"/>
  <c r="AE69" s="1"/>
  <c r="AF68"/>
  <c r="AA68"/>
  <c r="Z68"/>
  <c r="Y68"/>
  <c r="X68"/>
  <c r="U68"/>
  <c r="AE68" s="1"/>
  <c r="AF67"/>
  <c r="AA67"/>
  <c r="Z67"/>
  <c r="Y67"/>
  <c r="X67"/>
  <c r="U67"/>
  <c r="AG67" s="1"/>
  <c r="AF66"/>
  <c r="AA66"/>
  <c r="Z66"/>
  <c r="Y66"/>
  <c r="X66"/>
  <c r="U66"/>
  <c r="AH66" s="1"/>
  <c r="AF65"/>
  <c r="AA65"/>
  <c r="Z65"/>
  <c r="Y65"/>
  <c r="X65"/>
  <c r="U65"/>
  <c r="AE65" s="1"/>
  <c r="AF64"/>
  <c r="AA64"/>
  <c r="Z64"/>
  <c r="Y64"/>
  <c r="X64"/>
  <c r="U64"/>
  <c r="AE64" s="1"/>
  <c r="AF63"/>
  <c r="AA63"/>
  <c r="Z63"/>
  <c r="Y63"/>
  <c r="X63"/>
  <c r="U63"/>
  <c r="AG63" s="1"/>
  <c r="AF62"/>
  <c r="AA62"/>
  <c r="Z62"/>
  <c r="Y62"/>
  <c r="X62"/>
  <c r="U62"/>
  <c r="AH62" s="1"/>
  <c r="AF61"/>
  <c r="AA61"/>
  <c r="Z61"/>
  <c r="Y61"/>
  <c r="X61"/>
  <c r="U61"/>
  <c r="AE61" s="1"/>
  <c r="AF60"/>
  <c r="AA60"/>
  <c r="Z60"/>
  <c r="Y60"/>
  <c r="X60"/>
  <c r="U60"/>
  <c r="AE60" s="1"/>
  <c r="AF59"/>
  <c r="AA59"/>
  <c r="Z59"/>
  <c r="Y59"/>
  <c r="X59"/>
  <c r="U59"/>
  <c r="AG59" s="1"/>
  <c r="AF58"/>
  <c r="AA58"/>
  <c r="Z58"/>
  <c r="Y58"/>
  <c r="X58"/>
  <c r="U58"/>
  <c r="AH58" s="1"/>
  <c r="AF57"/>
  <c r="AA57"/>
  <c r="Z57"/>
  <c r="Y57"/>
  <c r="X57"/>
  <c r="U57"/>
  <c r="AE57" s="1"/>
  <c r="AF56"/>
  <c r="AA56"/>
  <c r="Z56"/>
  <c r="Y56"/>
  <c r="X56"/>
  <c r="U56"/>
  <c r="AE56" s="1"/>
  <c r="AF55"/>
  <c r="AA55"/>
  <c r="Z55"/>
  <c r="Y55"/>
  <c r="X55"/>
  <c r="U55"/>
  <c r="AG55" s="1"/>
  <c r="AF54"/>
  <c r="AA54"/>
  <c r="Z54"/>
  <c r="Y54"/>
  <c r="X54"/>
  <c r="U54"/>
  <c r="AH54" s="1"/>
  <c r="AF53"/>
  <c r="AA53"/>
  <c r="Z53"/>
  <c r="Y53"/>
  <c r="X53"/>
  <c r="U53"/>
  <c r="AE53" s="1"/>
  <c r="AF52"/>
  <c r="AA52"/>
  <c r="Z52"/>
  <c r="Y52"/>
  <c r="X52"/>
  <c r="U52"/>
  <c r="AH52" s="1"/>
  <c r="AF51"/>
  <c r="AA51"/>
  <c r="Z51"/>
  <c r="Y51"/>
  <c r="X51"/>
  <c r="U51"/>
  <c r="AH51" s="1"/>
  <c r="AF50"/>
  <c r="AA50"/>
  <c r="Z50"/>
  <c r="Y50"/>
  <c r="X50"/>
  <c r="U50"/>
  <c r="AH50" s="1"/>
  <c r="AF49"/>
  <c r="AA49"/>
  <c r="Z49"/>
  <c r="Y49"/>
  <c r="X49"/>
  <c r="U49"/>
  <c r="AH49" s="1"/>
  <c r="AF48"/>
  <c r="AA48"/>
  <c r="Z48"/>
  <c r="Y48"/>
  <c r="X48"/>
  <c r="U48"/>
  <c r="AH48" s="1"/>
  <c r="AF47"/>
  <c r="AA47"/>
  <c r="Z47"/>
  <c r="Y47"/>
  <c r="X47"/>
  <c r="U47"/>
  <c r="AH47" s="1"/>
  <c r="AF46"/>
  <c r="AA46"/>
  <c r="Z46"/>
  <c r="Y46"/>
  <c r="X46"/>
  <c r="U46"/>
  <c r="AH46" s="1"/>
  <c r="AF45"/>
  <c r="AA45"/>
  <c r="Z45"/>
  <c r="Y45"/>
  <c r="X45"/>
  <c r="U45"/>
  <c r="AH45" s="1"/>
  <c r="AF44"/>
  <c r="AA44"/>
  <c r="Z44"/>
  <c r="Y44"/>
  <c r="X44"/>
  <c r="U44"/>
  <c r="AH44" s="1"/>
  <c r="AF43"/>
  <c r="AA43"/>
  <c r="Z43"/>
  <c r="Y43"/>
  <c r="X43"/>
  <c r="U43"/>
  <c r="AH43" s="1"/>
  <c r="AF42"/>
  <c r="AA42"/>
  <c r="Z42"/>
  <c r="Y42"/>
  <c r="X42"/>
  <c r="U42"/>
  <c r="AH42" s="1"/>
  <c r="AF41"/>
  <c r="AA41"/>
  <c r="Z41"/>
  <c r="Y41"/>
  <c r="X41"/>
  <c r="U41"/>
  <c r="AH41" s="1"/>
  <c r="AF40"/>
  <c r="AA40"/>
  <c r="Z40"/>
  <c r="Y40"/>
  <c r="X40"/>
  <c r="U40"/>
  <c r="AH40" s="1"/>
  <c r="AF39"/>
  <c r="AA39"/>
  <c r="Z39"/>
  <c r="Y39"/>
  <c r="X39"/>
  <c r="U39"/>
  <c r="AH39" s="1"/>
  <c r="AF38"/>
  <c r="AA38"/>
  <c r="Z38"/>
  <c r="Y38"/>
  <c r="X38"/>
  <c r="U38"/>
  <c r="AH38" s="1"/>
  <c r="AF37"/>
  <c r="AA37"/>
  <c r="Z37"/>
  <c r="Y37"/>
  <c r="X37"/>
  <c r="U37"/>
  <c r="AH37" s="1"/>
  <c r="AF36"/>
  <c r="AA36"/>
  <c r="Z36"/>
  <c r="Y36"/>
  <c r="X36"/>
  <c r="U36"/>
  <c r="AH36" s="1"/>
  <c r="AF35"/>
  <c r="AA35"/>
  <c r="Z35"/>
  <c r="Y35"/>
  <c r="X35"/>
  <c r="U35"/>
  <c r="AH35" s="1"/>
  <c r="AF34"/>
  <c r="AA34"/>
  <c r="Z34"/>
  <c r="Y34"/>
  <c r="X34"/>
  <c r="U34"/>
  <c r="AH34" s="1"/>
  <c r="AF33"/>
  <c r="AA33"/>
  <c r="Z33"/>
  <c r="Y33"/>
  <c r="X33"/>
  <c r="U33"/>
  <c r="AF32"/>
  <c r="AA32"/>
  <c r="Z32"/>
  <c r="Y32"/>
  <c r="X32"/>
  <c r="U32"/>
  <c r="AH32" s="1"/>
  <c r="AF31"/>
  <c r="AA31"/>
  <c r="Z31"/>
  <c r="Y31"/>
  <c r="X31"/>
  <c r="U31"/>
  <c r="AH31" s="1"/>
  <c r="AF30"/>
  <c r="AA30"/>
  <c r="Z30"/>
  <c r="Y30"/>
  <c r="X30"/>
  <c r="U30"/>
  <c r="AE30" s="1"/>
  <c r="AF29"/>
  <c r="AA29"/>
  <c r="Z29"/>
  <c r="Y29"/>
  <c r="X29"/>
  <c r="U29"/>
  <c r="AG29" s="1"/>
  <c r="AF28"/>
  <c r="AA28"/>
  <c r="Z28"/>
  <c r="Y28"/>
  <c r="X28"/>
  <c r="U28"/>
  <c r="AH28" s="1"/>
  <c r="AF27"/>
  <c r="AA27"/>
  <c r="Z27"/>
  <c r="Y27"/>
  <c r="X27"/>
  <c r="U27"/>
  <c r="AH27" s="1"/>
  <c r="AF26"/>
  <c r="AA26"/>
  <c r="Z26"/>
  <c r="Y26"/>
  <c r="X26"/>
  <c r="U26"/>
  <c r="AE26" s="1"/>
  <c r="AF25"/>
  <c r="AA25"/>
  <c r="Z25"/>
  <c r="Y25"/>
  <c r="X25"/>
  <c r="U25"/>
  <c r="AG25" s="1"/>
  <c r="AF24"/>
  <c r="AA24"/>
  <c r="Z24"/>
  <c r="Y24"/>
  <c r="X24"/>
  <c r="U24"/>
  <c r="AH24" s="1"/>
  <c r="AF23"/>
  <c r="AA23"/>
  <c r="Z23"/>
  <c r="Y23"/>
  <c r="X23"/>
  <c r="U23"/>
  <c r="AH23" s="1"/>
  <c r="AF22"/>
  <c r="AA22"/>
  <c r="Z22"/>
  <c r="Y22"/>
  <c r="X22"/>
  <c r="U22"/>
  <c r="AE22" s="1"/>
  <c r="AF21"/>
  <c r="AA21"/>
  <c r="Z21"/>
  <c r="Y21"/>
  <c r="X21"/>
  <c r="U21"/>
  <c r="AG21" s="1"/>
  <c r="AF20"/>
  <c r="AA20"/>
  <c r="Z20"/>
  <c r="Y20"/>
  <c r="X20"/>
  <c r="U20"/>
  <c r="AH20" s="1"/>
  <c r="AF19"/>
  <c r="AA19"/>
  <c r="Z19"/>
  <c r="Y19"/>
  <c r="X19"/>
  <c r="U19"/>
  <c r="AH19" s="1"/>
  <c r="AF18"/>
  <c r="AA18"/>
  <c r="Z18"/>
  <c r="Y18"/>
  <c r="X18"/>
  <c r="U18"/>
  <c r="AE18" s="1"/>
  <c r="AF17"/>
  <c r="AA17"/>
  <c r="Z17"/>
  <c r="Y17"/>
  <c r="X17"/>
  <c r="U17"/>
  <c r="AG17" s="1"/>
  <c r="AF16"/>
  <c r="AA16"/>
  <c r="Z16"/>
  <c r="Y16"/>
  <c r="X16"/>
  <c r="U16"/>
  <c r="AG16" s="1"/>
  <c r="AF15"/>
  <c r="AA15"/>
  <c r="Z15"/>
  <c r="Y15"/>
  <c r="X15"/>
  <c r="U15"/>
  <c r="AH15" s="1"/>
  <c r="AF14"/>
  <c r="AA14"/>
  <c r="Z14"/>
  <c r="Y14"/>
  <c r="X14"/>
  <c r="U14"/>
  <c r="AE14" s="1"/>
  <c r="AF13"/>
  <c r="AA13"/>
  <c r="Z13"/>
  <c r="Y13"/>
  <c r="X13"/>
  <c r="U13"/>
  <c r="AE13" s="1"/>
  <c r="AF12"/>
  <c r="AA12"/>
  <c r="Z12"/>
  <c r="Y12"/>
  <c r="X12"/>
  <c r="U12"/>
  <c r="AG12" s="1"/>
  <c r="AF11"/>
  <c r="AA11"/>
  <c r="Z11"/>
  <c r="Y11"/>
  <c r="X11"/>
  <c r="U11"/>
  <c r="AH11" s="1"/>
  <c r="AF10"/>
  <c r="AA10"/>
  <c r="Z10"/>
  <c r="Y10"/>
  <c r="X10"/>
  <c r="U10"/>
  <c r="AE10" s="1"/>
  <c r="AF9"/>
  <c r="AA9"/>
  <c r="Z9"/>
  <c r="Y9"/>
  <c r="X9"/>
  <c r="U9"/>
  <c r="AE9" s="1"/>
  <c r="AF8"/>
  <c r="AA8"/>
  <c r="Z8"/>
  <c r="Y8"/>
  <c r="X8"/>
  <c r="U8"/>
  <c r="AG8" s="1"/>
  <c r="AF7"/>
  <c r="AA7"/>
  <c r="Z7"/>
  <c r="Y7"/>
  <c r="X7"/>
  <c r="U7"/>
  <c r="AH7" s="1"/>
  <c r="AF6"/>
  <c r="AA6"/>
  <c r="Z6"/>
  <c r="Y6"/>
  <c r="X6"/>
  <c r="U6"/>
  <c r="AE6" s="1"/>
  <c r="AF5"/>
  <c r="AA5"/>
  <c r="Z5"/>
  <c r="Y5"/>
  <c r="X5"/>
  <c r="U5"/>
  <c r="AG5" s="1"/>
  <c r="AF4"/>
  <c r="AA4"/>
  <c r="Z4"/>
  <c r="Y4"/>
  <c r="X4"/>
  <c r="U4"/>
  <c r="AG4" s="1"/>
  <c r="AF3"/>
  <c r="AA3"/>
  <c r="Z3"/>
  <c r="Y3"/>
  <c r="X3"/>
  <c r="U3"/>
  <c r="AH3" s="1"/>
  <c r="AF2"/>
  <c r="AA2"/>
  <c r="Z2"/>
  <c r="Y2"/>
  <c r="X2"/>
  <c r="U2"/>
  <c r="AE2" s="1"/>
  <c r="AF3" i="4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2"/>
  <c r="AF3" i="5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2"/>
  <c r="AF3" i="6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2"/>
  <c r="AF6" i="8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5"/>
  <c r="AF3"/>
  <c r="AF4"/>
  <c r="AF2"/>
  <c r="AF3" i="7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2"/>
  <c r="W3" i="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AE3" i="5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U3"/>
  <c r="U4"/>
  <c r="U5"/>
  <c r="AG5" s="1"/>
  <c r="U6"/>
  <c r="U7"/>
  <c r="U8"/>
  <c r="U9"/>
  <c r="AG9" s="1"/>
  <c r="U10"/>
  <c r="U11"/>
  <c r="U12"/>
  <c r="U13"/>
  <c r="AG13" s="1"/>
  <c r="U14"/>
  <c r="U15"/>
  <c r="U16"/>
  <c r="U17"/>
  <c r="AG17" s="1"/>
  <c r="U18"/>
  <c r="U19"/>
  <c r="U20"/>
  <c r="U21"/>
  <c r="AG21" s="1"/>
  <c r="U22"/>
  <c r="U23"/>
  <c r="U24"/>
  <c r="U25"/>
  <c r="AG25" s="1"/>
  <c r="U26"/>
  <c r="U27"/>
  <c r="U28"/>
  <c r="U29"/>
  <c r="AG29" s="1"/>
  <c r="U30"/>
  <c r="U31"/>
  <c r="U32"/>
  <c r="U33"/>
  <c r="AG33" s="1"/>
  <c r="U34"/>
  <c r="U35"/>
  <c r="U36"/>
  <c r="U37"/>
  <c r="AG37" s="1"/>
  <c r="U38"/>
  <c r="U39"/>
  <c r="U40"/>
  <c r="U41"/>
  <c r="AG41" s="1"/>
  <c r="U42"/>
  <c r="U43"/>
  <c r="U44"/>
  <c r="U45"/>
  <c r="AG45" s="1"/>
  <c r="U46"/>
  <c r="U47"/>
  <c r="U48"/>
  <c r="U49"/>
  <c r="AG49" s="1"/>
  <c r="U50"/>
  <c r="U51"/>
  <c r="U52"/>
  <c r="U53"/>
  <c r="AG53" s="1"/>
  <c r="U54"/>
  <c r="U55"/>
  <c r="U56"/>
  <c r="U57"/>
  <c r="AG57" s="1"/>
  <c r="U58"/>
  <c r="U59"/>
  <c r="U60"/>
  <c r="U61"/>
  <c r="AG61" s="1"/>
  <c r="U62"/>
  <c r="U63"/>
  <c r="U64"/>
  <c r="U65"/>
  <c r="AG65" s="1"/>
  <c r="U66"/>
  <c r="U67"/>
  <c r="U68"/>
  <c r="U69"/>
  <c r="AG69" s="1"/>
  <c r="U70"/>
  <c r="U71"/>
  <c r="U72"/>
  <c r="U73"/>
  <c r="AG73" s="1"/>
  <c r="U74"/>
  <c r="U75"/>
  <c r="U76"/>
  <c r="U77"/>
  <c r="AG77" s="1"/>
  <c r="U78"/>
  <c r="U79"/>
  <c r="U80"/>
  <c r="U81"/>
  <c r="AG81" s="1"/>
  <c r="U82"/>
  <c r="U83"/>
  <c r="U84"/>
  <c r="U85"/>
  <c r="AG85" s="1"/>
  <c r="U86"/>
  <c r="U87"/>
  <c r="U88"/>
  <c r="U89"/>
  <c r="AG89" s="1"/>
  <c r="U90"/>
  <c r="U91"/>
  <c r="U92"/>
  <c r="U93"/>
  <c r="AG93" s="1"/>
  <c r="U94"/>
  <c r="U95"/>
  <c r="U96"/>
  <c r="U97"/>
  <c r="AG97" s="1"/>
  <c r="U98"/>
  <c r="U99"/>
  <c r="U100"/>
  <c r="U101"/>
  <c r="AG101" s="1"/>
  <c r="U102"/>
  <c r="X3" i="4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U3"/>
  <c r="U4"/>
  <c r="U5"/>
  <c r="U6"/>
  <c r="AG6" s="1"/>
  <c r="U7"/>
  <c r="U8"/>
  <c r="U9"/>
  <c r="U10"/>
  <c r="AG10" s="1"/>
  <c r="U11"/>
  <c r="U12"/>
  <c r="U13"/>
  <c r="AE13" s="1"/>
  <c r="U14"/>
  <c r="AG14" s="1"/>
  <c r="U15"/>
  <c r="U16"/>
  <c r="U17"/>
  <c r="AE17" s="1"/>
  <c r="U18"/>
  <c r="AG18" s="1"/>
  <c r="U19"/>
  <c r="U20"/>
  <c r="U21"/>
  <c r="AE21" s="1"/>
  <c r="U22"/>
  <c r="AG22" s="1"/>
  <c r="U23"/>
  <c r="U24"/>
  <c r="U25"/>
  <c r="AE25" s="1"/>
  <c r="U26"/>
  <c r="AG26" s="1"/>
  <c r="U27"/>
  <c r="U28"/>
  <c r="U29"/>
  <c r="AE29" s="1"/>
  <c r="U30"/>
  <c r="AG30" s="1"/>
  <c r="U31"/>
  <c r="U32"/>
  <c r="U33"/>
  <c r="AE33" s="1"/>
  <c r="U34"/>
  <c r="AG34" s="1"/>
  <c r="U35"/>
  <c r="U36"/>
  <c r="U37"/>
  <c r="AE37" s="1"/>
  <c r="U38"/>
  <c r="AG38" s="1"/>
  <c r="U39"/>
  <c r="U40"/>
  <c r="U41"/>
  <c r="AE41" s="1"/>
  <c r="U42"/>
  <c r="AG42" s="1"/>
  <c r="U43"/>
  <c r="U44"/>
  <c r="U45"/>
  <c r="AE45" s="1"/>
  <c r="U46"/>
  <c r="AG46" s="1"/>
  <c r="U47"/>
  <c r="U48"/>
  <c r="U49"/>
  <c r="AE49" s="1"/>
  <c r="U50"/>
  <c r="AG50" s="1"/>
  <c r="U51"/>
  <c r="U52"/>
  <c r="U53"/>
  <c r="AE53" s="1"/>
  <c r="U54"/>
  <c r="AG54" s="1"/>
  <c r="U55"/>
  <c r="U56"/>
  <c r="U57"/>
  <c r="AE57" s="1"/>
  <c r="U58"/>
  <c r="AG58" s="1"/>
  <c r="U59"/>
  <c r="U60"/>
  <c r="U61"/>
  <c r="AE61" s="1"/>
  <c r="U62"/>
  <c r="AG62" s="1"/>
  <c r="U63"/>
  <c r="U64"/>
  <c r="U65"/>
  <c r="AE65" s="1"/>
  <c r="U66"/>
  <c r="AG66" s="1"/>
  <c r="U67"/>
  <c r="U68"/>
  <c r="U69"/>
  <c r="AE69" s="1"/>
  <c r="U70"/>
  <c r="AG70" s="1"/>
  <c r="U71"/>
  <c r="U72"/>
  <c r="U73"/>
  <c r="AE73" s="1"/>
  <c r="U74"/>
  <c r="AG74" s="1"/>
  <c r="U75"/>
  <c r="U76"/>
  <c r="U77"/>
  <c r="AE77" s="1"/>
  <c r="U78"/>
  <c r="AG78" s="1"/>
  <c r="U79"/>
  <c r="U80"/>
  <c r="U81"/>
  <c r="AE81" s="1"/>
  <c r="U82"/>
  <c r="AG82" s="1"/>
  <c r="U83"/>
  <c r="U84"/>
  <c r="U85"/>
  <c r="AE85" s="1"/>
  <c r="U86"/>
  <c r="AG86" s="1"/>
  <c r="U87"/>
  <c r="U88"/>
  <c r="U89"/>
  <c r="AE89" s="1"/>
  <c r="U90"/>
  <c r="AG90" s="1"/>
  <c r="U91"/>
  <c r="U92"/>
  <c r="U93"/>
  <c r="AE93" s="1"/>
  <c r="U94"/>
  <c r="AG94" s="1"/>
  <c r="U95"/>
  <c r="U96"/>
  <c r="U97"/>
  <c r="AE97" s="1"/>
  <c r="U98"/>
  <c r="AG98" s="1"/>
  <c r="U99"/>
  <c r="U100"/>
  <c r="U101"/>
  <c r="AE101" s="1"/>
  <c r="AE3"/>
  <c r="AE4"/>
  <c r="AE5"/>
  <c r="AE7"/>
  <c r="AE8"/>
  <c r="AE9"/>
  <c r="AE11"/>
  <c r="AE12"/>
  <c r="AE15"/>
  <c r="AE16"/>
  <c r="AE19"/>
  <c r="AE20"/>
  <c r="AE23"/>
  <c r="AE24"/>
  <c r="AE27"/>
  <c r="AE28"/>
  <c r="AE31"/>
  <c r="AE32"/>
  <c r="AE35"/>
  <c r="AE36"/>
  <c r="AE39"/>
  <c r="AE40"/>
  <c r="AE43"/>
  <c r="AE44"/>
  <c r="AE47"/>
  <c r="AE48"/>
  <c r="AE51"/>
  <c r="AE52"/>
  <c r="AE55"/>
  <c r="AE56"/>
  <c r="AE59"/>
  <c r="AE60"/>
  <c r="AE63"/>
  <c r="AE64"/>
  <c r="AE67"/>
  <c r="AE68"/>
  <c r="AE71"/>
  <c r="AE72"/>
  <c r="AE75"/>
  <c r="AE76"/>
  <c r="AE79"/>
  <c r="AE80"/>
  <c r="AE83"/>
  <c r="AE84"/>
  <c r="AE87"/>
  <c r="AE88"/>
  <c r="AE91"/>
  <c r="AE92"/>
  <c r="AE95"/>
  <c r="AE96"/>
  <c r="AE99"/>
  <c r="AE100"/>
  <c r="AE2"/>
  <c r="AE2" i="5"/>
  <c r="AC3" i="4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D53" s="1"/>
  <c r="AC54"/>
  <c r="AC55"/>
  <c r="AC56"/>
  <c r="AC57"/>
  <c r="AC58"/>
  <c r="AC59"/>
  <c r="AD59" s="1"/>
  <c r="AC60"/>
  <c r="AC61"/>
  <c r="AC62"/>
  <c r="AC63"/>
  <c r="AC64"/>
  <c r="AC65"/>
  <c r="AC66"/>
  <c r="AC67"/>
  <c r="AC68"/>
  <c r="AC69"/>
  <c r="AD69" s="1"/>
  <c r="AC70"/>
  <c r="AC71"/>
  <c r="AC72"/>
  <c r="AC73"/>
  <c r="AD73" s="1"/>
  <c r="AC74"/>
  <c r="AC75"/>
  <c r="AC76"/>
  <c r="AC77"/>
  <c r="AD77" s="1"/>
  <c r="AC78"/>
  <c r="AC79"/>
  <c r="AD79" s="1"/>
  <c r="AC80"/>
  <c r="AC81"/>
  <c r="AD81" s="1"/>
  <c r="AC82"/>
  <c r="AC83"/>
  <c r="AD83" s="1"/>
  <c r="AC84"/>
  <c r="AC85"/>
  <c r="AD85" s="1"/>
  <c r="AC86"/>
  <c r="AC87"/>
  <c r="AD87" s="1"/>
  <c r="AC88"/>
  <c r="AC89"/>
  <c r="AD89" s="1"/>
  <c r="AC90"/>
  <c r="AC91"/>
  <c r="AD91" s="1"/>
  <c r="AC92"/>
  <c r="AC93"/>
  <c r="AD93" s="1"/>
  <c r="AC94"/>
  <c r="AC95"/>
  <c r="AD95" s="1"/>
  <c r="AC96"/>
  <c r="AC97"/>
  <c r="AD97" s="1"/>
  <c r="AC98"/>
  <c r="AC99"/>
  <c r="AD99" s="1"/>
  <c r="AC100"/>
  <c r="AC101"/>
  <c r="AD101" s="1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4"/>
  <c r="AD55"/>
  <c r="AD56"/>
  <c r="AD57"/>
  <c r="AD58"/>
  <c r="AD60"/>
  <c r="AD61"/>
  <c r="AD62"/>
  <c r="AD63"/>
  <c r="AD64"/>
  <c r="AD65"/>
  <c r="AD66"/>
  <c r="AD67"/>
  <c r="AD68"/>
  <c r="AD70"/>
  <c r="AD71"/>
  <c r="AD72"/>
  <c r="AD74"/>
  <c r="AD75"/>
  <c r="AD76"/>
  <c r="AD78"/>
  <c r="AD80"/>
  <c r="AD82"/>
  <c r="AD84"/>
  <c r="AD86"/>
  <c r="AD88"/>
  <c r="AD90"/>
  <c r="AD92"/>
  <c r="AD94"/>
  <c r="AD96"/>
  <c r="AD98"/>
  <c r="AD100"/>
  <c r="AD2"/>
  <c r="AD2" i="5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2"/>
  <c r="AC2" i="4"/>
  <c r="W3" i="5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Z3"/>
  <c r="AB3" s="1"/>
  <c r="Z4"/>
  <c r="Z5"/>
  <c r="AB5" s="1"/>
  <c r="Z6"/>
  <c r="Z7"/>
  <c r="AB7" s="1"/>
  <c r="Z8"/>
  <c r="Z9"/>
  <c r="AB9" s="1"/>
  <c r="Z10"/>
  <c r="Z11"/>
  <c r="AB11" s="1"/>
  <c r="Z12"/>
  <c r="Z13"/>
  <c r="AB13" s="1"/>
  <c r="Z14"/>
  <c r="Z15"/>
  <c r="AB15" s="1"/>
  <c r="Z16"/>
  <c r="Z17"/>
  <c r="AB17" s="1"/>
  <c r="Z18"/>
  <c r="Z19"/>
  <c r="AB19" s="1"/>
  <c r="Z20"/>
  <c r="Z21"/>
  <c r="AB21" s="1"/>
  <c r="Z22"/>
  <c r="Z23"/>
  <c r="AB23" s="1"/>
  <c r="Z24"/>
  <c r="Z25"/>
  <c r="AB25" s="1"/>
  <c r="Z26"/>
  <c r="Z27"/>
  <c r="AB27" s="1"/>
  <c r="Z28"/>
  <c r="Z29"/>
  <c r="AB29" s="1"/>
  <c r="Z30"/>
  <c r="Z31"/>
  <c r="AB31" s="1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B4"/>
  <c r="AB6"/>
  <c r="AB8"/>
  <c r="AB10"/>
  <c r="AB12"/>
  <c r="AB14"/>
  <c r="AB16"/>
  <c r="AB18"/>
  <c r="AB20"/>
  <c r="AB22"/>
  <c r="AB24"/>
  <c r="AB26"/>
  <c r="AB28"/>
  <c r="AB30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3" i="4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W25" s="1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2"/>
  <c r="W2" s="1"/>
  <c r="AB2" i="5"/>
  <c r="W2" s="1"/>
  <c r="AA3" i="4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2"/>
  <c r="AA2" i="5"/>
  <c r="Z3" i="4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Z2" i="5"/>
  <c r="Y2"/>
  <c r="Y2" i="4"/>
  <c r="W2" i="6"/>
  <c r="U3"/>
  <c r="U4"/>
  <c r="U5"/>
  <c r="U6"/>
  <c r="AH6" s="1"/>
  <c r="U7"/>
  <c r="U8"/>
  <c r="U9"/>
  <c r="U10"/>
  <c r="AH10" s="1"/>
  <c r="U11"/>
  <c r="U12"/>
  <c r="U13"/>
  <c r="U14"/>
  <c r="AH14" s="1"/>
  <c r="U15"/>
  <c r="U16"/>
  <c r="U17"/>
  <c r="U18"/>
  <c r="AH18" s="1"/>
  <c r="U19"/>
  <c r="U20"/>
  <c r="U21"/>
  <c r="U22"/>
  <c r="AH22" s="1"/>
  <c r="U23"/>
  <c r="U24"/>
  <c r="U25"/>
  <c r="U26"/>
  <c r="AH26" s="1"/>
  <c r="U27"/>
  <c r="U28"/>
  <c r="U29"/>
  <c r="U30"/>
  <c r="AH30" s="1"/>
  <c r="U31"/>
  <c r="U32"/>
  <c r="U33"/>
  <c r="U34"/>
  <c r="AH34" s="1"/>
  <c r="U35"/>
  <c r="U36"/>
  <c r="U37"/>
  <c r="U38"/>
  <c r="AH38" s="1"/>
  <c r="U39"/>
  <c r="U40"/>
  <c r="U41"/>
  <c r="U42"/>
  <c r="AH42" s="1"/>
  <c r="U43"/>
  <c r="U44"/>
  <c r="U45"/>
  <c r="U46"/>
  <c r="AH46" s="1"/>
  <c r="U47"/>
  <c r="U48"/>
  <c r="U49"/>
  <c r="U50"/>
  <c r="AH50" s="1"/>
  <c r="U51"/>
  <c r="U52"/>
  <c r="U53"/>
  <c r="U54"/>
  <c r="AH54" s="1"/>
  <c r="U55"/>
  <c r="U56"/>
  <c r="U57"/>
  <c r="U58"/>
  <c r="AH58" s="1"/>
  <c r="U59"/>
  <c r="U60"/>
  <c r="U61"/>
  <c r="U62"/>
  <c r="AH62" s="1"/>
  <c r="U63"/>
  <c r="U64"/>
  <c r="U65"/>
  <c r="U66"/>
  <c r="AH66" s="1"/>
  <c r="U67"/>
  <c r="U68"/>
  <c r="U69"/>
  <c r="U70"/>
  <c r="AH70" s="1"/>
  <c r="U71"/>
  <c r="U72"/>
  <c r="U73"/>
  <c r="U74"/>
  <c r="AH74" s="1"/>
  <c r="U75"/>
  <c r="U76"/>
  <c r="U77"/>
  <c r="U78"/>
  <c r="AH78" s="1"/>
  <c r="U79"/>
  <c r="U80"/>
  <c r="U81"/>
  <c r="U82"/>
  <c r="AH82" s="1"/>
  <c r="U83"/>
  <c r="U84"/>
  <c r="U85"/>
  <c r="U86"/>
  <c r="AH86" s="1"/>
  <c r="U87"/>
  <c r="U88"/>
  <c r="U89"/>
  <c r="U90"/>
  <c r="AH90" s="1"/>
  <c r="U91"/>
  <c r="U92"/>
  <c r="U93"/>
  <c r="U94"/>
  <c r="AG94" s="1"/>
  <c r="U95"/>
  <c r="U96"/>
  <c r="U97"/>
  <c r="U98"/>
  <c r="AG98" s="1"/>
  <c r="U99"/>
  <c r="U100"/>
  <c r="U101"/>
  <c r="X3" i="5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U2" i="4"/>
  <c r="AG2" s="1"/>
  <c r="U2" i="5"/>
  <c r="AG2" s="1"/>
  <c r="U2" i="6"/>
  <c r="AG2" s="1"/>
  <c r="U3" i="8"/>
  <c r="U4"/>
  <c r="U5"/>
  <c r="AG5" s="1"/>
  <c r="U6"/>
  <c r="AE6" s="1"/>
  <c r="U7"/>
  <c r="U8"/>
  <c r="U9"/>
  <c r="AG9" s="1"/>
  <c r="U10"/>
  <c r="AE10" s="1"/>
  <c r="U11"/>
  <c r="U12"/>
  <c r="U13"/>
  <c r="AG13" s="1"/>
  <c r="U14"/>
  <c r="AE14" s="1"/>
  <c r="U15"/>
  <c r="U16"/>
  <c r="U17"/>
  <c r="AG17" s="1"/>
  <c r="U18"/>
  <c r="AE18" s="1"/>
  <c r="U19"/>
  <c r="U20"/>
  <c r="U21"/>
  <c r="AG21" s="1"/>
  <c r="U22"/>
  <c r="AE22" s="1"/>
  <c r="U23"/>
  <c r="U24"/>
  <c r="U25"/>
  <c r="AG25" s="1"/>
  <c r="U26"/>
  <c r="AE26" s="1"/>
  <c r="U27"/>
  <c r="U28"/>
  <c r="U29"/>
  <c r="AG29" s="1"/>
  <c r="U30"/>
  <c r="AE30" s="1"/>
  <c r="U31"/>
  <c r="U32"/>
  <c r="U33"/>
  <c r="AG33" s="1"/>
  <c r="U34"/>
  <c r="AE34" s="1"/>
  <c r="U35"/>
  <c r="U36"/>
  <c r="U37"/>
  <c r="AG37" s="1"/>
  <c r="U38"/>
  <c r="AE38" s="1"/>
  <c r="U39"/>
  <c r="U40"/>
  <c r="U41"/>
  <c r="AG41" s="1"/>
  <c r="U42"/>
  <c r="AE42" s="1"/>
  <c r="U43"/>
  <c r="U44"/>
  <c r="U45"/>
  <c r="AG45" s="1"/>
  <c r="U46"/>
  <c r="AE46" s="1"/>
  <c r="U47"/>
  <c r="U48"/>
  <c r="U49"/>
  <c r="AG49" s="1"/>
  <c r="U50"/>
  <c r="AE50" s="1"/>
  <c r="U51"/>
  <c r="U52"/>
  <c r="U53"/>
  <c r="AG53" s="1"/>
  <c r="U54"/>
  <c r="AE54" s="1"/>
  <c r="U55"/>
  <c r="U56"/>
  <c r="U57"/>
  <c r="AG57" s="1"/>
  <c r="U58"/>
  <c r="AE58" s="1"/>
  <c r="U59"/>
  <c r="U60"/>
  <c r="U61"/>
  <c r="AG61" s="1"/>
  <c r="U62"/>
  <c r="AE62" s="1"/>
  <c r="U63"/>
  <c r="U64"/>
  <c r="U65"/>
  <c r="AG65" s="1"/>
  <c r="U66"/>
  <c r="AE66" s="1"/>
  <c r="U67"/>
  <c r="U68"/>
  <c r="U69"/>
  <c r="AG69" s="1"/>
  <c r="U70"/>
  <c r="AE70" s="1"/>
  <c r="U71"/>
  <c r="U72"/>
  <c r="U73"/>
  <c r="AG73" s="1"/>
  <c r="U74"/>
  <c r="AE74" s="1"/>
  <c r="U75"/>
  <c r="U76"/>
  <c r="U77"/>
  <c r="AG77" s="1"/>
  <c r="U78"/>
  <c r="AE78" s="1"/>
  <c r="U79"/>
  <c r="U80"/>
  <c r="U81"/>
  <c r="AG81" s="1"/>
  <c r="U82"/>
  <c r="AE82" s="1"/>
  <c r="U83"/>
  <c r="U84"/>
  <c r="U85"/>
  <c r="AG85" s="1"/>
  <c r="U86"/>
  <c r="AE86" s="1"/>
  <c r="U87"/>
  <c r="U88"/>
  <c r="U89"/>
  <c r="AG89" s="1"/>
  <c r="U90"/>
  <c r="AE90" s="1"/>
  <c r="U91"/>
  <c r="U92"/>
  <c r="U93"/>
  <c r="AG93" s="1"/>
  <c r="U94"/>
  <c r="AE94" s="1"/>
  <c r="U95"/>
  <c r="U96"/>
  <c r="U97"/>
  <c r="AG97" s="1"/>
  <c r="U98"/>
  <c r="AE98" s="1"/>
  <c r="U99"/>
  <c r="U100"/>
  <c r="U101"/>
  <c r="AG101" s="1"/>
  <c r="U102"/>
  <c r="AE102" s="1"/>
  <c r="U2"/>
  <c r="AG3" i="6"/>
  <c r="AG4"/>
  <c r="AG5"/>
  <c r="AG7"/>
  <c r="AG8"/>
  <c r="AG9"/>
  <c r="AG11"/>
  <c r="AG12"/>
  <c r="AG13"/>
  <c r="AG15"/>
  <c r="AG16"/>
  <c r="AG17"/>
  <c r="AG19"/>
  <c r="AG20"/>
  <c r="AG21"/>
  <c r="AG23"/>
  <c r="AG24"/>
  <c r="AG25"/>
  <c r="AG27"/>
  <c r="AG28"/>
  <c r="AG29"/>
  <c r="AG31"/>
  <c r="AG32"/>
  <c r="AG33"/>
  <c r="AG35"/>
  <c r="AG36"/>
  <c r="AG37"/>
  <c r="AG39"/>
  <c r="AG40"/>
  <c r="AG41"/>
  <c r="AG43"/>
  <c r="AG44"/>
  <c r="AG45"/>
  <c r="AG47"/>
  <c r="AG48"/>
  <c r="AG49"/>
  <c r="AG51"/>
  <c r="AG52"/>
  <c r="AG53"/>
  <c r="AG55"/>
  <c r="AG56"/>
  <c r="AG57"/>
  <c r="AG59"/>
  <c r="AG60"/>
  <c r="AG61"/>
  <c r="AG63"/>
  <c r="AG64"/>
  <c r="AG65"/>
  <c r="AG67"/>
  <c r="AG68"/>
  <c r="AG69"/>
  <c r="AG71"/>
  <c r="AG72"/>
  <c r="AG73"/>
  <c r="AG75"/>
  <c r="AG76"/>
  <c r="AG77"/>
  <c r="AG79"/>
  <c r="AG80"/>
  <c r="AG81"/>
  <c r="AG83"/>
  <c r="AG84"/>
  <c r="AG85"/>
  <c r="AG87"/>
  <c r="AG88"/>
  <c r="AG89"/>
  <c r="AG91"/>
  <c r="AG92"/>
  <c r="AG93"/>
  <c r="AG95"/>
  <c r="AG96"/>
  <c r="AG97"/>
  <c r="AG99"/>
  <c r="AG100"/>
  <c r="AG101"/>
  <c r="AH3"/>
  <c r="AH4"/>
  <c r="AH5"/>
  <c r="AH7"/>
  <c r="AH8"/>
  <c r="AH9"/>
  <c r="AH11"/>
  <c r="AH12"/>
  <c r="AH13"/>
  <c r="AH15"/>
  <c r="AH16"/>
  <c r="AH17"/>
  <c r="AH19"/>
  <c r="AH20"/>
  <c r="AH21"/>
  <c r="AH23"/>
  <c r="AH24"/>
  <c r="AH25"/>
  <c r="AH27"/>
  <c r="AH28"/>
  <c r="AH29"/>
  <c r="AH31"/>
  <c r="AH32"/>
  <c r="AH33"/>
  <c r="AH35"/>
  <c r="AH36"/>
  <c r="AH37"/>
  <c r="AH39"/>
  <c r="AH40"/>
  <c r="AH41"/>
  <c r="AH43"/>
  <c r="AH44"/>
  <c r="AH45"/>
  <c r="AH47"/>
  <c r="AH48"/>
  <c r="AH49"/>
  <c r="AH51"/>
  <c r="AH52"/>
  <c r="AH53"/>
  <c r="AH55"/>
  <c r="AH56"/>
  <c r="AH57"/>
  <c r="AH59"/>
  <c r="AH60"/>
  <c r="AH61"/>
  <c r="AH63"/>
  <c r="AH64"/>
  <c r="AH65"/>
  <c r="AH67"/>
  <c r="AH68"/>
  <c r="AH69"/>
  <c r="AH71"/>
  <c r="AH72"/>
  <c r="AH73"/>
  <c r="AH75"/>
  <c r="AH76"/>
  <c r="AH77"/>
  <c r="AH79"/>
  <c r="AH80"/>
  <c r="AH81"/>
  <c r="AH83"/>
  <c r="AH84"/>
  <c r="AH85"/>
  <c r="AH87"/>
  <c r="AH88"/>
  <c r="AH89"/>
  <c r="AH91"/>
  <c r="AH92"/>
  <c r="AH93"/>
  <c r="AH94"/>
  <c r="AH95"/>
  <c r="AH96"/>
  <c r="AH97"/>
  <c r="AH98"/>
  <c r="AH99"/>
  <c r="AH100"/>
  <c r="AH101"/>
  <c r="AG3" i="5"/>
  <c r="AG4"/>
  <c r="AG6"/>
  <c r="AG7"/>
  <c r="AG8"/>
  <c r="AG10"/>
  <c r="AG11"/>
  <c r="AG12"/>
  <c r="AG14"/>
  <c r="AG15"/>
  <c r="AG16"/>
  <c r="AG18"/>
  <c r="AG19"/>
  <c r="AG20"/>
  <c r="AG22"/>
  <c r="AG23"/>
  <c r="AG24"/>
  <c r="AG26"/>
  <c r="AG27"/>
  <c r="AG28"/>
  <c r="AG30"/>
  <c r="AG31"/>
  <c r="AG32"/>
  <c r="AG34"/>
  <c r="AG35"/>
  <c r="AG36"/>
  <c r="AG38"/>
  <c r="AG39"/>
  <c r="AG40"/>
  <c r="AG42"/>
  <c r="AG43"/>
  <c r="AG44"/>
  <c r="AG46"/>
  <c r="AG47"/>
  <c r="AG48"/>
  <c r="AG50"/>
  <c r="AG51"/>
  <c r="AG52"/>
  <c r="AG54"/>
  <c r="AG55"/>
  <c r="AG56"/>
  <c r="AG58"/>
  <c r="AG59"/>
  <c r="AG60"/>
  <c r="AG62"/>
  <c r="AG63"/>
  <c r="AG64"/>
  <c r="AG66"/>
  <c r="AG67"/>
  <c r="AG68"/>
  <c r="AG70"/>
  <c r="AG71"/>
  <c r="AG72"/>
  <c r="AG74"/>
  <c r="AG75"/>
  <c r="AG76"/>
  <c r="AG78"/>
  <c r="AG79"/>
  <c r="AG80"/>
  <c r="AG82"/>
  <c r="AG83"/>
  <c r="AG84"/>
  <c r="AG86"/>
  <c r="AG87"/>
  <c r="AG88"/>
  <c r="AG90"/>
  <c r="AG91"/>
  <c r="AG92"/>
  <c r="AG94"/>
  <c r="AG95"/>
  <c r="AG96"/>
  <c r="AG98"/>
  <c r="AG99"/>
  <c r="AG100"/>
  <c r="AG102"/>
  <c r="AH3"/>
  <c r="AH4"/>
  <c r="AH6"/>
  <c r="AH7"/>
  <c r="AH8"/>
  <c r="AH10"/>
  <c r="AH11"/>
  <c r="AH12"/>
  <c r="AH14"/>
  <c r="AH15"/>
  <c r="AH16"/>
  <c r="AH18"/>
  <c r="AH19"/>
  <c r="AH20"/>
  <c r="AH22"/>
  <c r="AH23"/>
  <c r="AH24"/>
  <c r="AH26"/>
  <c r="AH27"/>
  <c r="AH28"/>
  <c r="AH30"/>
  <c r="AH31"/>
  <c r="AH32"/>
  <c r="AH34"/>
  <c r="AH35"/>
  <c r="AH36"/>
  <c r="AH38"/>
  <c r="AH39"/>
  <c r="AH40"/>
  <c r="AH42"/>
  <c r="AH43"/>
  <c r="AH44"/>
  <c r="AH46"/>
  <c r="AH47"/>
  <c r="AH48"/>
  <c r="AH50"/>
  <c r="AH51"/>
  <c r="AH52"/>
  <c r="AH54"/>
  <c r="AH55"/>
  <c r="AH56"/>
  <c r="AH58"/>
  <c r="AH59"/>
  <c r="AH60"/>
  <c r="AH62"/>
  <c r="AH63"/>
  <c r="AH64"/>
  <c r="AH66"/>
  <c r="AH67"/>
  <c r="AH68"/>
  <c r="AH70"/>
  <c r="AH71"/>
  <c r="AH72"/>
  <c r="AH74"/>
  <c r="AH75"/>
  <c r="AH76"/>
  <c r="AH78"/>
  <c r="AH79"/>
  <c r="AH80"/>
  <c r="AH82"/>
  <c r="AH83"/>
  <c r="AH84"/>
  <c r="AH86"/>
  <c r="AH87"/>
  <c r="AH88"/>
  <c r="AH90"/>
  <c r="AH91"/>
  <c r="AH92"/>
  <c r="AH94"/>
  <c r="AH95"/>
  <c r="AH96"/>
  <c r="AH98"/>
  <c r="AH99"/>
  <c r="AH100"/>
  <c r="AH102"/>
  <c r="AH3" i="4"/>
  <c r="AH4"/>
  <c r="AH5"/>
  <c r="AH7"/>
  <c r="AH8"/>
  <c r="AH9"/>
  <c r="AH11"/>
  <c r="AH12"/>
  <c r="AH13"/>
  <c r="AH15"/>
  <c r="AH16"/>
  <c r="AH17"/>
  <c r="AH19"/>
  <c r="AH20"/>
  <c r="AH21"/>
  <c r="AH23"/>
  <c r="AH24"/>
  <c r="AH25"/>
  <c r="AH27"/>
  <c r="AH28"/>
  <c r="AH29"/>
  <c r="AH31"/>
  <c r="AH32"/>
  <c r="AH33"/>
  <c r="AH35"/>
  <c r="AH36"/>
  <c r="AH37"/>
  <c r="AH39"/>
  <c r="AH40"/>
  <c r="AH41"/>
  <c r="AH43"/>
  <c r="AH44"/>
  <c r="AH45"/>
  <c r="AH47"/>
  <c r="AH48"/>
  <c r="AH49"/>
  <c r="AH51"/>
  <c r="AH52"/>
  <c r="AH53"/>
  <c r="AH55"/>
  <c r="AH56"/>
  <c r="AH57"/>
  <c r="AH59"/>
  <c r="AH60"/>
  <c r="AH61"/>
  <c r="AH63"/>
  <c r="AH64"/>
  <c r="AH65"/>
  <c r="AH67"/>
  <c r="AH68"/>
  <c r="AH69"/>
  <c r="AH71"/>
  <c r="AH72"/>
  <c r="AH73"/>
  <c r="AH75"/>
  <c r="AH76"/>
  <c r="AH77"/>
  <c r="AH79"/>
  <c r="AH80"/>
  <c r="AH81"/>
  <c r="AH83"/>
  <c r="AH84"/>
  <c r="AH85"/>
  <c r="AH87"/>
  <c r="AH88"/>
  <c r="AH89"/>
  <c r="AH91"/>
  <c r="AH92"/>
  <c r="AH93"/>
  <c r="AH95"/>
  <c r="AH96"/>
  <c r="AH97"/>
  <c r="AH99"/>
  <c r="AH100"/>
  <c r="AH101"/>
  <c r="AH2"/>
  <c r="AH2" i="5"/>
  <c r="AH2" i="6"/>
  <c r="AG3" i="4"/>
  <c r="AG4"/>
  <c r="AG5"/>
  <c r="AG7"/>
  <c r="AG8"/>
  <c r="AG9"/>
  <c r="AG11"/>
  <c r="AG12"/>
  <c r="AG13"/>
  <c r="AG15"/>
  <c r="AG16"/>
  <c r="AG17"/>
  <c r="AG19"/>
  <c r="AG20"/>
  <c r="AG21"/>
  <c r="AG23"/>
  <c r="AG24"/>
  <c r="AG25"/>
  <c r="AG27"/>
  <c r="AG28"/>
  <c r="AG29"/>
  <c r="AG31"/>
  <c r="AG32"/>
  <c r="AG33"/>
  <c r="AG35"/>
  <c r="AG36"/>
  <c r="AG37"/>
  <c r="AG39"/>
  <c r="AG40"/>
  <c r="AG41"/>
  <c r="AG43"/>
  <c r="AG44"/>
  <c r="AG45"/>
  <c r="AG47"/>
  <c r="AG48"/>
  <c r="AG49"/>
  <c r="AG51"/>
  <c r="AG52"/>
  <c r="AG53"/>
  <c r="AG55"/>
  <c r="AG56"/>
  <c r="AG57"/>
  <c r="AG59"/>
  <c r="AG60"/>
  <c r="AG61"/>
  <c r="AG63"/>
  <c r="AG64"/>
  <c r="AG65"/>
  <c r="AG67"/>
  <c r="AG68"/>
  <c r="AG69"/>
  <c r="AG71"/>
  <c r="AG72"/>
  <c r="AG73"/>
  <c r="AG75"/>
  <c r="AG76"/>
  <c r="AG77"/>
  <c r="AG79"/>
  <c r="AG80"/>
  <c r="AG81"/>
  <c r="AG83"/>
  <c r="AG84"/>
  <c r="AG85"/>
  <c r="AG87"/>
  <c r="AG88"/>
  <c r="AG89"/>
  <c r="AG91"/>
  <c r="AG92"/>
  <c r="AG93"/>
  <c r="AG95"/>
  <c r="AG96"/>
  <c r="AG97"/>
  <c r="AG99"/>
  <c r="AG100"/>
  <c r="AG101"/>
  <c r="AE3" i="6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W3" i="8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AG3"/>
  <c r="AG4"/>
  <c r="AG7"/>
  <c r="AG8"/>
  <c r="AG11"/>
  <c r="AG12"/>
  <c r="AG15"/>
  <c r="AG16"/>
  <c r="AG19"/>
  <c r="AG20"/>
  <c r="AG23"/>
  <c r="AG24"/>
  <c r="AG27"/>
  <c r="AG28"/>
  <c r="AG31"/>
  <c r="AG32"/>
  <c r="AG35"/>
  <c r="AG36"/>
  <c r="AG39"/>
  <c r="AG40"/>
  <c r="AG43"/>
  <c r="AG44"/>
  <c r="AG47"/>
  <c r="AG48"/>
  <c r="AG51"/>
  <c r="AG52"/>
  <c r="AG55"/>
  <c r="AG56"/>
  <c r="AG59"/>
  <c r="AG60"/>
  <c r="AG63"/>
  <c r="AG64"/>
  <c r="AG67"/>
  <c r="AG68"/>
  <c r="AG71"/>
  <c r="AG72"/>
  <c r="AG75"/>
  <c r="AG76"/>
  <c r="AG79"/>
  <c r="AG80"/>
  <c r="AG83"/>
  <c r="AG84"/>
  <c r="AG87"/>
  <c r="AG88"/>
  <c r="AG91"/>
  <c r="AG92"/>
  <c r="AG95"/>
  <c r="AG96"/>
  <c r="AG99"/>
  <c r="AG100"/>
  <c r="AG2"/>
  <c r="AE3"/>
  <c r="AE4"/>
  <c r="AE5"/>
  <c r="AE7"/>
  <c r="AE8"/>
  <c r="AE9"/>
  <c r="AE11"/>
  <c r="AE12"/>
  <c r="AE13"/>
  <c r="AE15"/>
  <c r="AE16"/>
  <c r="AE17"/>
  <c r="AE19"/>
  <c r="AE20"/>
  <c r="AE21"/>
  <c r="AE23"/>
  <c r="AE24"/>
  <c r="AE25"/>
  <c r="AE27"/>
  <c r="AE28"/>
  <c r="AE29"/>
  <c r="AE31"/>
  <c r="AE32"/>
  <c r="AE33"/>
  <c r="AE35"/>
  <c r="AE36"/>
  <c r="AE37"/>
  <c r="AE39"/>
  <c r="AE40"/>
  <c r="AE41"/>
  <c r="AE43"/>
  <c r="AE44"/>
  <c r="AE45"/>
  <c r="AE47"/>
  <c r="AE48"/>
  <c r="AE49"/>
  <c r="AE51"/>
  <c r="AE52"/>
  <c r="AE53"/>
  <c r="AE55"/>
  <c r="AE56"/>
  <c r="AE57"/>
  <c r="AE59"/>
  <c r="AE60"/>
  <c r="AE61"/>
  <c r="AE63"/>
  <c r="AE64"/>
  <c r="AE65"/>
  <c r="AE67"/>
  <c r="AE68"/>
  <c r="AE69"/>
  <c r="AE71"/>
  <c r="AE72"/>
  <c r="AE73"/>
  <c r="AE75"/>
  <c r="AE76"/>
  <c r="AE77"/>
  <c r="AE79"/>
  <c r="AE80"/>
  <c r="AE81"/>
  <c r="AE83"/>
  <c r="AE84"/>
  <c r="AE85"/>
  <c r="AE87"/>
  <c r="AE88"/>
  <c r="AE89"/>
  <c r="AE91"/>
  <c r="AE92"/>
  <c r="AE93"/>
  <c r="AE95"/>
  <c r="AE96"/>
  <c r="AE97"/>
  <c r="AE99"/>
  <c r="AE100"/>
  <c r="AE101"/>
  <c r="AE2"/>
  <c r="AH3"/>
  <c r="AH4"/>
  <c r="AH5"/>
  <c r="AH7"/>
  <c r="AH8"/>
  <c r="AH9"/>
  <c r="AH11"/>
  <c r="AH12"/>
  <c r="AH13"/>
  <c r="AH15"/>
  <c r="AH16"/>
  <c r="AH17"/>
  <c r="AH19"/>
  <c r="AH20"/>
  <c r="AH21"/>
  <c r="AH23"/>
  <c r="AH24"/>
  <c r="AH25"/>
  <c r="AH27"/>
  <c r="AH28"/>
  <c r="AH29"/>
  <c r="AH31"/>
  <c r="AH32"/>
  <c r="AH33"/>
  <c r="AH35"/>
  <c r="AH36"/>
  <c r="AH37"/>
  <c r="AH39"/>
  <c r="AH40"/>
  <c r="AH41"/>
  <c r="AH43"/>
  <c r="AH44"/>
  <c r="AH45"/>
  <c r="AH47"/>
  <c r="AH48"/>
  <c r="AH49"/>
  <c r="AH51"/>
  <c r="AH52"/>
  <c r="AH53"/>
  <c r="AH55"/>
  <c r="AH56"/>
  <c r="AH57"/>
  <c r="AH59"/>
  <c r="AH60"/>
  <c r="AH61"/>
  <c r="AH63"/>
  <c r="AH64"/>
  <c r="AH65"/>
  <c r="AH67"/>
  <c r="AH68"/>
  <c r="AH69"/>
  <c r="AH71"/>
  <c r="AH72"/>
  <c r="AH73"/>
  <c r="AH75"/>
  <c r="AH76"/>
  <c r="AH77"/>
  <c r="AH79"/>
  <c r="AH80"/>
  <c r="AH81"/>
  <c r="AH83"/>
  <c r="AH84"/>
  <c r="AH85"/>
  <c r="AH87"/>
  <c r="AH88"/>
  <c r="AH89"/>
  <c r="AH91"/>
  <c r="AH92"/>
  <c r="AH93"/>
  <c r="AH95"/>
  <c r="AH96"/>
  <c r="AH97"/>
  <c r="AH99"/>
  <c r="AH100"/>
  <c r="AH101"/>
  <c r="AH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2"/>
  <c r="W2" s="1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2"/>
  <c r="Z2" i="7"/>
  <c r="X3" i="8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2" i="6"/>
  <c r="Y2" i="8"/>
  <c r="Y2" i="7"/>
  <c r="T102" i="5"/>
  <c r="R102"/>
  <c r="AA229" i="9" l="1"/>
  <c r="X230"/>
  <c r="X232"/>
  <c r="X255"/>
  <c r="AA209"/>
  <c r="AA216"/>
  <c r="X231"/>
  <c r="AA291"/>
  <c r="AA206"/>
  <c r="AA210"/>
  <c r="AA231"/>
  <c r="AA211"/>
  <c r="X215"/>
  <c r="Y220"/>
  <c r="AA230"/>
  <c r="X244"/>
  <c r="X251"/>
  <c r="X252"/>
  <c r="X259"/>
  <c r="X264"/>
  <c r="X267"/>
  <c r="X268"/>
  <c r="X286"/>
  <c r="X287"/>
  <c r="X248"/>
  <c r="Y249"/>
  <c r="Y257"/>
  <c r="Y265"/>
  <c r="Y269"/>
  <c r="X278"/>
  <c r="X298"/>
  <c r="X299"/>
  <c r="Y216"/>
  <c r="AA268"/>
  <c r="X282"/>
  <c r="X283"/>
  <c r="AA287"/>
  <c r="AE44"/>
  <c r="Z308"/>
  <c r="AB308" s="1"/>
  <c r="W308" s="1"/>
  <c r="AE411"/>
  <c r="AG135"/>
  <c r="AB410"/>
  <c r="W410" s="1"/>
  <c r="AE135"/>
  <c r="U307"/>
  <c r="AH307" s="1"/>
  <c r="U368"/>
  <c r="AG368" s="1"/>
  <c r="AB376"/>
  <c r="W376" s="1"/>
  <c r="AG458"/>
  <c r="AB136"/>
  <c r="W136" s="1"/>
  <c r="AE137"/>
  <c r="AB360"/>
  <c r="W360" s="1"/>
  <c r="AB383"/>
  <c r="W383" s="1"/>
  <c r="U393"/>
  <c r="AH393" s="1"/>
  <c r="AG490"/>
  <c r="AE31"/>
  <c r="AC291"/>
  <c r="AD291" s="1"/>
  <c r="U360"/>
  <c r="AE360" s="1"/>
  <c r="U374"/>
  <c r="AG374" s="1"/>
  <c r="AG422"/>
  <c r="AB3"/>
  <c r="W3" s="1"/>
  <c r="AB90"/>
  <c r="W90" s="1"/>
  <c r="AB138"/>
  <c r="W138" s="1"/>
  <c r="T265"/>
  <c r="AA265" s="1"/>
  <c r="AC265" s="1"/>
  <c r="AD265" s="1"/>
  <c r="AC287"/>
  <c r="AD287" s="1"/>
  <c r="AC86"/>
  <c r="AD86" s="1"/>
  <c r="AE119"/>
  <c r="AC154"/>
  <c r="AD154" s="1"/>
  <c r="AC176"/>
  <c r="AD176" s="1"/>
  <c r="AH230"/>
  <c r="U234"/>
  <c r="AG234" s="1"/>
  <c r="U257"/>
  <c r="AE257" s="1"/>
  <c r="T259"/>
  <c r="AA259" s="1"/>
  <c r="AC259" s="1"/>
  <c r="AD259" s="1"/>
  <c r="T283"/>
  <c r="AA283" s="1"/>
  <c r="AC283" s="1"/>
  <c r="AD283" s="1"/>
  <c r="U321"/>
  <c r="AH321" s="1"/>
  <c r="U352"/>
  <c r="AE352" s="1"/>
  <c r="U384"/>
  <c r="AH384" s="1"/>
  <c r="AB388"/>
  <c r="W388" s="1"/>
  <c r="AB449"/>
  <c r="W449" s="1"/>
  <c r="AB16"/>
  <c r="W16" s="1"/>
  <c r="AE23"/>
  <c r="AB24"/>
  <c r="W24" s="1"/>
  <c r="AB75"/>
  <c r="W75" s="1"/>
  <c r="AE78"/>
  <c r="AC139"/>
  <c r="AD139" s="1"/>
  <c r="AC141"/>
  <c r="AD141" s="1"/>
  <c r="AH206"/>
  <c r="T273"/>
  <c r="AA273" s="1"/>
  <c r="AC273" s="1"/>
  <c r="AD273" s="1"/>
  <c r="U305"/>
  <c r="AH305" s="1"/>
  <c r="U327"/>
  <c r="AH327" s="1"/>
  <c r="U383"/>
  <c r="AH383" s="1"/>
  <c r="AB400"/>
  <c r="W400" s="1"/>
  <c r="AC411"/>
  <c r="AD411" s="1"/>
  <c r="AH428"/>
  <c r="AB435"/>
  <c r="W435" s="1"/>
  <c r="AC466"/>
  <c r="AD466" s="1"/>
  <c r="AC470"/>
  <c r="AD470" s="1"/>
  <c r="AB497"/>
  <c r="W497" s="1"/>
  <c r="AB314"/>
  <c r="W314" s="1"/>
  <c r="AC323"/>
  <c r="AD323" s="1"/>
  <c r="AB325"/>
  <c r="W325" s="1"/>
  <c r="AB363"/>
  <c r="W363" s="1"/>
  <c r="AB395"/>
  <c r="W395" s="1"/>
  <c r="AC444"/>
  <c r="AD444" s="1"/>
  <c r="AG498"/>
  <c r="AE7"/>
  <c r="AH10"/>
  <c r="AE35"/>
  <c r="AE48"/>
  <c r="AC49"/>
  <c r="AD49" s="1"/>
  <c r="AB71"/>
  <c r="W71" s="1"/>
  <c r="AH71"/>
  <c r="AB95"/>
  <c r="W95" s="1"/>
  <c r="AE96"/>
  <c r="AB107"/>
  <c r="W107" s="1"/>
  <c r="AE127"/>
  <c r="AG178"/>
  <c r="AB179"/>
  <c r="W179" s="1"/>
  <c r="AE180"/>
  <c r="T244"/>
  <c r="AA244" s="1"/>
  <c r="AB244" s="1"/>
  <c r="W244" s="1"/>
  <c r="T246"/>
  <c r="AA246" s="1"/>
  <c r="U287"/>
  <c r="AG287" s="1"/>
  <c r="U291"/>
  <c r="AH291" s="1"/>
  <c r="U295"/>
  <c r="AH295" s="1"/>
  <c r="T299"/>
  <c r="AA299" s="1"/>
  <c r="AC299" s="1"/>
  <c r="AD299" s="1"/>
  <c r="U311"/>
  <c r="AG311" s="1"/>
  <c r="U354"/>
  <c r="AE354" s="1"/>
  <c r="AB368"/>
  <c r="W368" s="1"/>
  <c r="U370"/>
  <c r="AG370" s="1"/>
  <c r="U376"/>
  <c r="AG376" s="1"/>
  <c r="U378"/>
  <c r="AE378" s="1"/>
  <c r="AB394"/>
  <c r="W394" s="1"/>
  <c r="AB420"/>
  <c r="W420" s="1"/>
  <c r="AH434"/>
  <c r="AE440"/>
  <c r="AB447"/>
  <c r="W447" s="1"/>
  <c r="AB451"/>
  <c r="W451" s="1"/>
  <c r="AB455"/>
  <c r="W455" s="1"/>
  <c r="AH456"/>
  <c r="AH485"/>
  <c r="AC4"/>
  <c r="AD4" s="1"/>
  <c r="AH14"/>
  <c r="AG27"/>
  <c r="AC45"/>
  <c r="AD45" s="1"/>
  <c r="AH55"/>
  <c r="AB79"/>
  <c r="W79" s="1"/>
  <c r="AC91"/>
  <c r="AD91" s="1"/>
  <c r="AB99"/>
  <c r="W99" s="1"/>
  <c r="AG108"/>
  <c r="AG137"/>
  <c r="AC158"/>
  <c r="AD158" s="1"/>
  <c r="AC166"/>
  <c r="AD166" s="1"/>
  <c r="AB168"/>
  <c r="W168" s="1"/>
  <c r="U395"/>
  <c r="AH395" s="1"/>
  <c r="AG402"/>
  <c r="AG428"/>
  <c r="AC429"/>
  <c r="AD429" s="1"/>
  <c r="AH430"/>
  <c r="AG430"/>
  <c r="AH446"/>
  <c r="AE456"/>
  <c r="AB464"/>
  <c r="W464" s="1"/>
  <c r="AG469"/>
  <c r="AB488"/>
  <c r="W488" s="1"/>
  <c r="AC490"/>
  <c r="AD490" s="1"/>
  <c r="AC491"/>
  <c r="AD491" s="1"/>
  <c r="AH493"/>
  <c r="AB6"/>
  <c r="W6" s="1"/>
  <c r="AB8"/>
  <c r="W8" s="1"/>
  <c r="AB10"/>
  <c r="W10" s="1"/>
  <c r="AG11"/>
  <c r="AG54"/>
  <c r="AB74"/>
  <c r="W74" s="1"/>
  <c r="AE92"/>
  <c r="AG115"/>
  <c r="AB118"/>
  <c r="W118" s="1"/>
  <c r="AC121"/>
  <c r="AD121" s="1"/>
  <c r="AG123"/>
  <c r="AB124"/>
  <c r="W124" s="1"/>
  <c r="AB173"/>
  <c r="W173" s="1"/>
  <c r="AC183"/>
  <c r="AD183" s="1"/>
  <c r="AB197"/>
  <c r="W197" s="1"/>
  <c r="T253"/>
  <c r="AA253" s="1"/>
  <c r="T263"/>
  <c r="AA263" s="1"/>
  <c r="AC263" s="1"/>
  <c r="AD263" s="1"/>
  <c r="T264"/>
  <c r="AA264" s="1"/>
  <c r="AC264" s="1"/>
  <c r="AD264" s="1"/>
  <c r="U303"/>
  <c r="AH303" s="1"/>
  <c r="U319"/>
  <c r="AH319" s="1"/>
  <c r="AB322"/>
  <c r="W322" s="1"/>
  <c r="AB347"/>
  <c r="W347" s="1"/>
  <c r="AB361"/>
  <c r="W361" s="1"/>
  <c r="U363"/>
  <c r="AH363" s="1"/>
  <c r="U366"/>
  <c r="AE366" s="1"/>
  <c r="AB369"/>
  <c r="W369" s="1"/>
  <c r="AB375"/>
  <c r="W375" s="1"/>
  <c r="AB386"/>
  <c r="W386" s="1"/>
  <c r="U388"/>
  <c r="AH388" s="1"/>
  <c r="U394"/>
  <c r="AE394" s="1"/>
  <c r="U400"/>
  <c r="AE400" s="1"/>
  <c r="AC436"/>
  <c r="AD436" s="1"/>
  <c r="AB496"/>
  <c r="W496" s="1"/>
  <c r="AE11"/>
  <c r="AC30"/>
  <c r="AD30" s="1"/>
  <c r="AC35"/>
  <c r="AD35" s="1"/>
  <c r="AE47"/>
  <c r="AC48"/>
  <c r="AD48" s="1"/>
  <c r="AE54"/>
  <c r="AC64"/>
  <c r="AD64" s="1"/>
  <c r="AB65"/>
  <c r="W65" s="1"/>
  <c r="AG70"/>
  <c r="AE83"/>
  <c r="AC84"/>
  <c r="AD84" s="1"/>
  <c r="AE86"/>
  <c r="AC94"/>
  <c r="AD94" s="1"/>
  <c r="AC109"/>
  <c r="AD109" s="1"/>
  <c r="AE115"/>
  <c r="AG119"/>
  <c r="AB120"/>
  <c r="W120" s="1"/>
  <c r="AE123"/>
  <c r="AG127"/>
  <c r="AB128"/>
  <c r="W128" s="1"/>
  <c r="AE129"/>
  <c r="AB130"/>
  <c r="W130" s="1"/>
  <c r="AE178"/>
  <c r="AG180"/>
  <c r="AB181"/>
  <c r="W181" s="1"/>
  <c r="AE206"/>
  <c r="T233"/>
  <c r="AA233" s="1"/>
  <c r="AC233" s="1"/>
  <c r="AD233" s="1"/>
  <c r="AC268"/>
  <c r="AD268" s="1"/>
  <c r="U313"/>
  <c r="AH313" s="1"/>
  <c r="AC315"/>
  <c r="AD315" s="1"/>
  <c r="AB317"/>
  <c r="W317" s="1"/>
  <c r="U333"/>
  <c r="AG333" s="1"/>
  <c r="U344"/>
  <c r="AH344" s="1"/>
  <c r="U356"/>
  <c r="AE356" s="1"/>
  <c r="U361"/>
  <c r="AE361" s="1"/>
  <c r="AB367"/>
  <c r="W367" s="1"/>
  <c r="U377"/>
  <c r="AE377" s="1"/>
  <c r="U379"/>
  <c r="AG379" s="1"/>
  <c r="U382"/>
  <c r="AH382" s="1"/>
  <c r="AB384"/>
  <c r="W384" s="1"/>
  <c r="U386"/>
  <c r="AH386" s="1"/>
  <c r="AG405"/>
  <c r="AE407"/>
  <c r="AG432"/>
  <c r="AC433"/>
  <c r="AD433" s="1"/>
  <c r="AH441"/>
  <c r="AC452"/>
  <c r="AD452" s="1"/>
  <c r="AH467"/>
  <c r="AB468"/>
  <c r="W468" s="1"/>
  <c r="AE480"/>
  <c r="AC482"/>
  <c r="AD482" s="1"/>
  <c r="AG482"/>
  <c r="AC483"/>
  <c r="AD483" s="1"/>
  <c r="AG492"/>
  <c r="AC493"/>
  <c r="AD493" s="1"/>
  <c r="AG222"/>
  <c r="AH222"/>
  <c r="AC3"/>
  <c r="AD3" s="1"/>
  <c r="AB9"/>
  <c r="W9" s="1"/>
  <c r="AG9"/>
  <c r="AB19"/>
  <c r="W19" s="1"/>
  <c r="AB20"/>
  <c r="W20" s="1"/>
  <c r="AE25"/>
  <c r="AB31"/>
  <c r="W31" s="1"/>
  <c r="AB36"/>
  <c r="W36" s="1"/>
  <c r="AG39"/>
  <c r="AB40"/>
  <c r="W40" s="1"/>
  <c r="AC44"/>
  <c r="AD44" s="1"/>
  <c r="AC47"/>
  <c r="AD47" s="1"/>
  <c r="AB52"/>
  <c r="W52" s="1"/>
  <c r="AE58"/>
  <c r="AE76"/>
  <c r="AE80"/>
  <c r="AC81"/>
  <c r="AD81" s="1"/>
  <c r="AC83"/>
  <c r="AD83" s="1"/>
  <c r="AB86"/>
  <c r="W86" s="1"/>
  <c r="AG90"/>
  <c r="AG104"/>
  <c r="AB105"/>
  <c r="W105" s="1"/>
  <c r="AE106"/>
  <c r="AC108"/>
  <c r="AD108" s="1"/>
  <c r="AE113"/>
  <c r="AC114"/>
  <c r="AD114" s="1"/>
  <c r="AG143"/>
  <c r="AB144"/>
  <c r="W144" s="1"/>
  <c r="AE145"/>
  <c r="AG156"/>
  <c r="AB157"/>
  <c r="W157" s="1"/>
  <c r="AC162"/>
  <c r="AD162" s="1"/>
  <c r="AG164"/>
  <c r="AB165"/>
  <c r="W165" s="1"/>
  <c r="AC170"/>
  <c r="AD170" s="1"/>
  <c r="AG172"/>
  <c r="AE186"/>
  <c r="AG188"/>
  <c r="AB189"/>
  <c r="W189" s="1"/>
  <c r="AE194"/>
  <c r="AG196"/>
  <c r="AC199"/>
  <c r="AD199" s="1"/>
  <c r="AE213"/>
  <c r="AE217"/>
  <c r="AG226"/>
  <c r="AE226"/>
  <c r="AH226"/>
  <c r="AH229"/>
  <c r="T232"/>
  <c r="AA232" s="1"/>
  <c r="AC232" s="1"/>
  <c r="AD232" s="1"/>
  <c r="T236"/>
  <c r="AA236" s="1"/>
  <c r="T237"/>
  <c r="AA237" s="1"/>
  <c r="AC237" s="1"/>
  <c r="AD237" s="1"/>
  <c r="T240"/>
  <c r="AA240" s="1"/>
  <c r="AC240" s="1"/>
  <c r="AD240" s="1"/>
  <c r="T242"/>
  <c r="AA242" s="1"/>
  <c r="U242"/>
  <c r="AH242" s="1"/>
  <c r="U276"/>
  <c r="AG276" s="1"/>
  <c r="T276"/>
  <c r="AA276" s="1"/>
  <c r="AG15"/>
  <c r="AC24"/>
  <c r="AD24" s="1"/>
  <c r="AE24"/>
  <c r="AB30"/>
  <c r="W30" s="1"/>
  <c r="AC43"/>
  <c r="AD43" s="1"/>
  <c r="AG43"/>
  <c r="AB56"/>
  <c r="W56" s="1"/>
  <c r="AG56"/>
  <c r="AC57"/>
  <c r="AD57" s="1"/>
  <c r="AG57"/>
  <c r="AC58"/>
  <c r="AD58" s="1"/>
  <c r="AC60"/>
  <c r="AD60" s="1"/>
  <c r="AB66"/>
  <c r="W66" s="1"/>
  <c r="AB67"/>
  <c r="W67" s="1"/>
  <c r="AH67"/>
  <c r="AC79"/>
  <c r="AD79" s="1"/>
  <c r="AE79"/>
  <c r="AC97"/>
  <c r="AD97" s="1"/>
  <c r="AC101"/>
  <c r="AD101" s="1"/>
  <c r="AB113"/>
  <c r="W113" s="1"/>
  <c r="AC148"/>
  <c r="AD148" s="1"/>
  <c r="AE158"/>
  <c r="AC159"/>
  <c r="AD159" s="1"/>
  <c r="AB161"/>
  <c r="W161" s="1"/>
  <c r="AE166"/>
  <c r="AC182"/>
  <c r="AD182" s="1"/>
  <c r="AC192"/>
  <c r="AD192" s="1"/>
  <c r="T238"/>
  <c r="AA238" s="1"/>
  <c r="U238"/>
  <c r="AE238" s="1"/>
  <c r="U256"/>
  <c r="AE256" s="1"/>
  <c r="T256"/>
  <c r="AA256" s="1"/>
  <c r="T292"/>
  <c r="AA292" s="1"/>
  <c r="U292"/>
  <c r="AE292" s="1"/>
  <c r="AB4"/>
  <c r="W4" s="1"/>
  <c r="AC7"/>
  <c r="AD7" s="1"/>
  <c r="AB11"/>
  <c r="W11" s="1"/>
  <c r="AC13"/>
  <c r="AD13" s="1"/>
  <c r="AC23"/>
  <c r="AD23" s="1"/>
  <c r="AE32"/>
  <c r="AB35"/>
  <c r="W35" s="1"/>
  <c r="AC38"/>
  <c r="AD38" s="1"/>
  <c r="AE45"/>
  <c r="AB48"/>
  <c r="W48" s="1"/>
  <c r="AE49"/>
  <c r="AC50"/>
  <c r="AD50" s="1"/>
  <c r="AC54"/>
  <c r="AD54" s="1"/>
  <c r="AB55"/>
  <c r="W55" s="1"/>
  <c r="AH56"/>
  <c r="AH57"/>
  <c r="AG58"/>
  <c r="AC69"/>
  <c r="AD69" s="1"/>
  <c r="AH72"/>
  <c r="AE74"/>
  <c r="AC75"/>
  <c r="AD75" s="1"/>
  <c r="AB78"/>
  <c r="W78" s="1"/>
  <c r="AC82"/>
  <c r="AD82" s="1"/>
  <c r="AE84"/>
  <c r="AB87"/>
  <c r="W87" s="1"/>
  <c r="AE90"/>
  <c r="AE91"/>
  <c r="AC92"/>
  <c r="AD92" s="1"/>
  <c r="AE94"/>
  <c r="AC95"/>
  <c r="AD95" s="1"/>
  <c r="AE95"/>
  <c r="AC96"/>
  <c r="AD96" s="1"/>
  <c r="AE104"/>
  <c r="AG106"/>
  <c r="AB110"/>
  <c r="W110" s="1"/>
  <c r="AH110"/>
  <c r="AB116"/>
  <c r="W116" s="1"/>
  <c r="AE121"/>
  <c r="AC131"/>
  <c r="AD131" s="1"/>
  <c r="AC133"/>
  <c r="AD133" s="1"/>
  <c r="AE143"/>
  <c r="AG145"/>
  <c r="AB146"/>
  <c r="W146" s="1"/>
  <c r="AE151"/>
  <c r="AC152"/>
  <c r="AD152" s="1"/>
  <c r="AE156"/>
  <c r="AE164"/>
  <c r="AE172"/>
  <c r="AC174"/>
  <c r="AD174" s="1"/>
  <c r="AE176"/>
  <c r="AG186"/>
  <c r="AB187"/>
  <c r="W187" s="1"/>
  <c r="AE188"/>
  <c r="AG194"/>
  <c r="AB195"/>
  <c r="W195" s="1"/>
  <c r="AE196"/>
  <c r="AC198"/>
  <c r="AD198" s="1"/>
  <c r="AH213"/>
  <c r="AH217"/>
  <c r="AE222"/>
  <c r="T249"/>
  <c r="AA249" s="1"/>
  <c r="AC249" s="1"/>
  <c r="AD249" s="1"/>
  <c r="T252"/>
  <c r="AA252" s="1"/>
  <c r="AC252" s="1"/>
  <c r="AD252" s="1"/>
  <c r="U268"/>
  <c r="AE268" s="1"/>
  <c r="U272"/>
  <c r="AG272" s="1"/>
  <c r="T272"/>
  <c r="AA272" s="1"/>
  <c r="AB272" s="1"/>
  <c r="W272" s="1"/>
  <c r="U278"/>
  <c r="AH278" s="1"/>
  <c r="T278"/>
  <c r="AA278" s="1"/>
  <c r="AB278" s="1"/>
  <c r="W278" s="1"/>
  <c r="Z373"/>
  <c r="AB373" s="1"/>
  <c r="W373" s="1"/>
  <c r="AC396"/>
  <c r="AD396" s="1"/>
  <c r="AB402"/>
  <c r="W402" s="1"/>
  <c r="AC405"/>
  <c r="AD405" s="1"/>
  <c r="AC412"/>
  <c r="AD412" s="1"/>
  <c r="AB416"/>
  <c r="W416" s="1"/>
  <c r="AH424"/>
  <c r="AG424"/>
  <c r="AB430"/>
  <c r="W430" s="1"/>
  <c r="AB434"/>
  <c r="W434" s="1"/>
  <c r="AB445"/>
  <c r="W445" s="1"/>
  <c r="AH450"/>
  <c r="AB456"/>
  <c r="W456" s="1"/>
  <c r="AC459"/>
  <c r="AD459" s="1"/>
  <c r="AH460"/>
  <c r="AG460"/>
  <c r="AB462"/>
  <c r="W462" s="1"/>
  <c r="AE472"/>
  <c r="AC474"/>
  <c r="AD474" s="1"/>
  <c r="AG474"/>
  <c r="AC475"/>
  <c r="AD475" s="1"/>
  <c r="AH477"/>
  <c r="AB480"/>
  <c r="W480" s="1"/>
  <c r="AB481"/>
  <c r="W481" s="1"/>
  <c r="AG484"/>
  <c r="AC485"/>
  <c r="AD485" s="1"/>
  <c r="AG485"/>
  <c r="AB489"/>
  <c r="W489" s="1"/>
  <c r="AC501"/>
  <c r="AD501" s="1"/>
  <c r="AA288"/>
  <c r="AB288" s="1"/>
  <c r="W288" s="1"/>
  <c r="U304"/>
  <c r="AE304" s="1"/>
  <c r="AB306"/>
  <c r="W306" s="1"/>
  <c r="U317"/>
  <c r="AH317" s="1"/>
  <c r="U325"/>
  <c r="AH325" s="1"/>
  <c r="T296"/>
  <c r="AA296" s="1"/>
  <c r="T298"/>
  <c r="AA298" s="1"/>
  <c r="AC298" s="1"/>
  <c r="AD298" s="1"/>
  <c r="T300"/>
  <c r="AA300" s="1"/>
  <c r="T302"/>
  <c r="AA302" s="1"/>
  <c r="AC302" s="1"/>
  <c r="AD302" s="1"/>
  <c r="AB303"/>
  <c r="W303" s="1"/>
  <c r="U306"/>
  <c r="AE306" s="1"/>
  <c r="AC307"/>
  <c r="AD307" s="1"/>
  <c r="Z309"/>
  <c r="AB309" s="1"/>
  <c r="W309" s="1"/>
  <c r="AB310"/>
  <c r="W310" s="1"/>
  <c r="AC311"/>
  <c r="AD311" s="1"/>
  <c r="AB313"/>
  <c r="W313" s="1"/>
  <c r="U315"/>
  <c r="AH315" s="1"/>
  <c r="AB318"/>
  <c r="W318" s="1"/>
  <c r="AC319"/>
  <c r="AD319" s="1"/>
  <c r="AB321"/>
  <c r="W321" s="1"/>
  <c r="U323"/>
  <c r="AH323" s="1"/>
  <c r="AB326"/>
  <c r="W326" s="1"/>
  <c r="AC327"/>
  <c r="AD327" s="1"/>
  <c r="U335"/>
  <c r="AE335" s="1"/>
  <c r="U342"/>
  <c r="AH342" s="1"/>
  <c r="AB345"/>
  <c r="W345" s="1"/>
  <c r="Z346"/>
  <c r="AB346" s="1"/>
  <c r="W346" s="1"/>
  <c r="U350"/>
  <c r="AH350" s="1"/>
  <c r="U358"/>
  <c r="AE358" s="1"/>
  <c r="U362"/>
  <c r="AE362" s="1"/>
  <c r="U367"/>
  <c r="AE367" s="1"/>
  <c r="U369"/>
  <c r="AE369" s="1"/>
  <c r="U371"/>
  <c r="AH371" s="1"/>
  <c r="Z372"/>
  <c r="AB372" s="1"/>
  <c r="W372" s="1"/>
  <c r="AB374"/>
  <c r="W374" s="1"/>
  <c r="U375"/>
  <c r="AG375" s="1"/>
  <c r="AB377"/>
  <c r="W377" s="1"/>
  <c r="AB379"/>
  <c r="W379" s="1"/>
  <c r="AB382"/>
  <c r="W382" s="1"/>
  <c r="U385"/>
  <c r="AH385" s="1"/>
  <c r="U387"/>
  <c r="AH387" s="1"/>
  <c r="U389"/>
  <c r="AH389" s="1"/>
  <c r="AB393"/>
  <c r="W393" s="1"/>
  <c r="U396"/>
  <c r="AE396" s="1"/>
  <c r="AB401"/>
  <c r="W401" s="1"/>
  <c r="AC407"/>
  <c r="AD407" s="1"/>
  <c r="AC408"/>
  <c r="AD408" s="1"/>
  <c r="AC410"/>
  <c r="AD410" s="1"/>
  <c r="AB414"/>
  <c r="W414" s="1"/>
  <c r="AB415"/>
  <c r="W415" s="1"/>
  <c r="AC419"/>
  <c r="AD419" s="1"/>
  <c r="AG419"/>
  <c r="AC420"/>
  <c r="AD420" s="1"/>
  <c r="AH421"/>
  <c r="AG438"/>
  <c r="AC439"/>
  <c r="AD439" s="1"/>
  <c r="AH440"/>
  <c r="AG442"/>
  <c r="AC443"/>
  <c r="AD443" s="1"/>
  <c r="AH444"/>
  <c r="AE444"/>
  <c r="AC453"/>
  <c r="AD453" s="1"/>
  <c r="AB461"/>
  <c r="W461" s="1"/>
  <c r="AE463"/>
  <c r="AB469"/>
  <c r="W469" s="1"/>
  <c r="AE488"/>
  <c r="AE496"/>
  <c r="AC498"/>
  <c r="AD498" s="1"/>
  <c r="AC499"/>
  <c r="AD499" s="1"/>
  <c r="Z398"/>
  <c r="AB398" s="1"/>
  <c r="W398" s="1"/>
  <c r="U399"/>
  <c r="AH399" s="1"/>
  <c r="U401"/>
  <c r="AH401" s="1"/>
  <c r="AG406"/>
  <c r="AG407"/>
  <c r="AG416"/>
  <c r="AC417"/>
  <c r="AD417" s="1"/>
  <c r="AC418"/>
  <c r="AD418" s="1"/>
  <c r="AH419"/>
  <c r="AG420"/>
  <c r="AB427"/>
  <c r="W427" s="1"/>
  <c r="AB431"/>
  <c r="W431" s="1"/>
  <c r="AC435"/>
  <c r="AD435" s="1"/>
  <c r="AB437"/>
  <c r="W437" s="1"/>
  <c r="AC450"/>
  <c r="AD450" s="1"/>
  <c r="AG450"/>
  <c r="AC451"/>
  <c r="AD451" s="1"/>
  <c r="AC460"/>
  <c r="AD460" s="1"/>
  <c r="AC465"/>
  <c r="AD465" s="1"/>
  <c r="AG465"/>
  <c r="AB472"/>
  <c r="W472" s="1"/>
  <c r="AB473"/>
  <c r="W473" s="1"/>
  <c r="AG476"/>
  <c r="AC477"/>
  <c r="AD477" s="1"/>
  <c r="AG477"/>
  <c r="AH149"/>
  <c r="AG149"/>
  <c r="AE149"/>
  <c r="AG82"/>
  <c r="AE88"/>
  <c r="AE98"/>
  <c r="AE100"/>
  <c r="AH102"/>
  <c r="AE102"/>
  <c r="AE117"/>
  <c r="AH125"/>
  <c r="AG125"/>
  <c r="AE125"/>
  <c r="AC126"/>
  <c r="AD126" s="1"/>
  <c r="AB126"/>
  <c r="W126" s="1"/>
  <c r="AB129"/>
  <c r="W129" s="1"/>
  <c r="AC129"/>
  <c r="AD129" s="1"/>
  <c r="AC155"/>
  <c r="AD155" s="1"/>
  <c r="AB155"/>
  <c r="W155" s="1"/>
  <c r="AH160"/>
  <c r="AG160"/>
  <c r="AE160"/>
  <c r="AC177"/>
  <c r="AD177" s="1"/>
  <c r="AB177"/>
  <c r="W177" s="1"/>
  <c r="AG221"/>
  <c r="AE221"/>
  <c r="AH221"/>
  <c r="AG257"/>
  <c r="U260"/>
  <c r="AE260" s="1"/>
  <c r="T260"/>
  <c r="AA260" s="1"/>
  <c r="AC260" s="1"/>
  <c r="AD260" s="1"/>
  <c r="U392"/>
  <c r="AE392" s="1"/>
  <c r="Z392"/>
  <c r="AB392" s="1"/>
  <c r="W392" s="1"/>
  <c r="AH13"/>
  <c r="AG66"/>
  <c r="AG210"/>
  <c r="AE210"/>
  <c r="AH210"/>
  <c r="T261"/>
  <c r="AA261" s="1"/>
  <c r="U261"/>
  <c r="AH261" s="1"/>
  <c r="U279"/>
  <c r="AH279" s="1"/>
  <c r="T279"/>
  <c r="AA279" s="1"/>
  <c r="AC423"/>
  <c r="AD423" s="1"/>
  <c r="AB423"/>
  <c r="W423" s="1"/>
  <c r="AB12"/>
  <c r="W12" s="1"/>
  <c r="AB59"/>
  <c r="W59" s="1"/>
  <c r="AC2"/>
  <c r="AD2" s="1"/>
  <c r="AG2"/>
  <c r="AG3"/>
  <c r="AH4"/>
  <c r="AG7"/>
  <c r="AH8"/>
  <c r="AH9"/>
  <c r="AE15"/>
  <c r="AC17"/>
  <c r="AD17" s="1"/>
  <c r="AC19"/>
  <c r="AD19" s="1"/>
  <c r="AE19"/>
  <c r="AG23"/>
  <c r="AH25"/>
  <c r="AC26"/>
  <c r="AD26" s="1"/>
  <c r="AE27"/>
  <c r="AE28"/>
  <c r="AC29"/>
  <c r="AD29" s="1"/>
  <c r="AH30"/>
  <c r="AG31"/>
  <c r="AC34"/>
  <c r="AD34" s="1"/>
  <c r="AC36"/>
  <c r="AD36" s="1"/>
  <c r="AE36"/>
  <c r="AE39"/>
  <c r="AE41"/>
  <c r="AC42"/>
  <c r="AD42" s="1"/>
  <c r="AG47"/>
  <c r="AC51"/>
  <c r="AD51" s="1"/>
  <c r="AC52"/>
  <c r="AD52" s="1"/>
  <c r="AE52"/>
  <c r="AC53"/>
  <c r="AD53" s="1"/>
  <c r="AC61"/>
  <c r="AD61" s="1"/>
  <c r="AG61"/>
  <c r="AC62"/>
  <c r="AD62" s="1"/>
  <c r="AC65"/>
  <c r="AD65" s="1"/>
  <c r="AC66"/>
  <c r="AD66" s="1"/>
  <c r="AE66"/>
  <c r="AE70"/>
  <c r="AG74"/>
  <c r="AG78"/>
  <c r="AC87"/>
  <c r="AD87" s="1"/>
  <c r="AE87"/>
  <c r="AC88"/>
  <c r="AD88" s="1"/>
  <c r="AG94"/>
  <c r="AC98"/>
  <c r="AD98" s="1"/>
  <c r="AC99"/>
  <c r="AD99" s="1"/>
  <c r="AE99"/>
  <c r="AC100"/>
  <c r="AD100" s="1"/>
  <c r="AC103"/>
  <c r="AD103" s="1"/>
  <c r="AB103"/>
  <c r="W103" s="1"/>
  <c r="AC106"/>
  <c r="AD106" s="1"/>
  <c r="AC107"/>
  <c r="AD107" s="1"/>
  <c r="AH108"/>
  <c r="AC117"/>
  <c r="AD117" s="1"/>
  <c r="AC122"/>
  <c r="AD122" s="1"/>
  <c r="AB122"/>
  <c r="W122" s="1"/>
  <c r="AG129"/>
  <c r="AH131"/>
  <c r="AE131"/>
  <c r="AG131"/>
  <c r="AC132"/>
  <c r="AD132" s="1"/>
  <c r="AH133"/>
  <c r="AG133"/>
  <c r="AE133"/>
  <c r="AC134"/>
  <c r="AD134" s="1"/>
  <c r="AB134"/>
  <c r="W134" s="1"/>
  <c r="AC147"/>
  <c r="AD147" s="1"/>
  <c r="AC149"/>
  <c r="AD149" s="1"/>
  <c r="AC163"/>
  <c r="AD163" s="1"/>
  <c r="AB163"/>
  <c r="W163" s="1"/>
  <c r="AC167"/>
  <c r="AD167" s="1"/>
  <c r="AH168"/>
  <c r="AG168"/>
  <c r="AE168"/>
  <c r="AB169"/>
  <c r="W169" s="1"/>
  <c r="AH174"/>
  <c r="AE174"/>
  <c r="AG174"/>
  <c r="AH184"/>
  <c r="AG184"/>
  <c r="AE184"/>
  <c r="AB185"/>
  <c r="W185" s="1"/>
  <c r="AH190"/>
  <c r="AG190"/>
  <c r="AE190"/>
  <c r="AC193"/>
  <c r="AD193" s="1"/>
  <c r="AB193"/>
  <c r="W193" s="1"/>
  <c r="AG209"/>
  <c r="AH209"/>
  <c r="U251"/>
  <c r="AG251" s="1"/>
  <c r="T251"/>
  <c r="AA251" s="1"/>
  <c r="AB251" s="1"/>
  <c r="W251" s="1"/>
  <c r="AB304"/>
  <c r="W304" s="1"/>
  <c r="U365"/>
  <c r="AH365" s="1"/>
  <c r="Z365"/>
  <c r="AB365" s="1"/>
  <c r="W365" s="1"/>
  <c r="AG19"/>
  <c r="AH147"/>
  <c r="AE147"/>
  <c r="AG147"/>
  <c r="AC150"/>
  <c r="AD150" s="1"/>
  <c r="AB150"/>
  <c r="W150" s="1"/>
  <c r="AG253"/>
  <c r="AE253"/>
  <c r="AH253"/>
  <c r="U380"/>
  <c r="AE380" s="1"/>
  <c r="Z380"/>
  <c r="AB380" s="1"/>
  <c r="W380" s="1"/>
  <c r="AB28"/>
  <c r="W28" s="1"/>
  <c r="AE29"/>
  <c r="AE37"/>
  <c r="AE51"/>
  <c r="AE62"/>
  <c r="AC6"/>
  <c r="AD6" s="1"/>
  <c r="AB7"/>
  <c r="W7" s="1"/>
  <c r="AG13"/>
  <c r="AC14"/>
  <c r="AD14" s="1"/>
  <c r="AG14"/>
  <c r="AC15"/>
  <c r="AD15" s="1"/>
  <c r="AB18"/>
  <c r="W18" s="1"/>
  <c r="AH18"/>
  <c r="AE20"/>
  <c r="AH21"/>
  <c r="AB23"/>
  <c r="W23" s="1"/>
  <c r="AC27"/>
  <c r="AD27" s="1"/>
  <c r="AB32"/>
  <c r="W32" s="1"/>
  <c r="AG35"/>
  <c r="AC39"/>
  <c r="AD39" s="1"/>
  <c r="AC40"/>
  <c r="AD40" s="1"/>
  <c r="AE40"/>
  <c r="AC41"/>
  <c r="AD41" s="1"/>
  <c r="AE43"/>
  <c r="AB44"/>
  <c r="W44" s="1"/>
  <c r="AC46"/>
  <c r="AD46" s="1"/>
  <c r="AG51"/>
  <c r="AG60"/>
  <c r="AH61"/>
  <c r="AG62"/>
  <c r="AB63"/>
  <c r="W63" s="1"/>
  <c r="AG65"/>
  <c r="AC67"/>
  <c r="AD67" s="1"/>
  <c r="AC68"/>
  <c r="AD68" s="1"/>
  <c r="AC70"/>
  <c r="AD70" s="1"/>
  <c r="AB72"/>
  <c r="W72" s="1"/>
  <c r="AG72"/>
  <c r="AB73"/>
  <c r="W73" s="1"/>
  <c r="AC77"/>
  <c r="AD77" s="1"/>
  <c r="AB82"/>
  <c r="W82" s="1"/>
  <c r="AE82"/>
  <c r="AB83"/>
  <c r="W83" s="1"/>
  <c r="AG86"/>
  <c r="AB91"/>
  <c r="W91" s="1"/>
  <c r="AC93"/>
  <c r="AD93" s="1"/>
  <c r="AG98"/>
  <c r="AC102"/>
  <c r="AD102" s="1"/>
  <c r="AG102"/>
  <c r="AH109"/>
  <c r="AE109"/>
  <c r="AB111"/>
  <c r="W111" s="1"/>
  <c r="AH111"/>
  <c r="AB112"/>
  <c r="W112" s="1"/>
  <c r="AC113"/>
  <c r="AD113" s="1"/>
  <c r="AB114"/>
  <c r="W114" s="1"/>
  <c r="AB115"/>
  <c r="W115" s="1"/>
  <c r="AG117"/>
  <c r="AB125"/>
  <c r="W125" s="1"/>
  <c r="AH139"/>
  <c r="AG139"/>
  <c r="AE139"/>
  <c r="AC140"/>
  <c r="AD140" s="1"/>
  <c r="AH141"/>
  <c r="AE141"/>
  <c r="AG141"/>
  <c r="AC142"/>
  <c r="AD142" s="1"/>
  <c r="AB142"/>
  <c r="W142" s="1"/>
  <c r="AC153"/>
  <c r="AD153" s="1"/>
  <c r="AB160"/>
  <c r="W160" s="1"/>
  <c r="AC171"/>
  <c r="AD171" s="1"/>
  <c r="AB171"/>
  <c r="W171" s="1"/>
  <c r="AH200"/>
  <c r="AG200"/>
  <c r="AE200"/>
  <c r="AB201"/>
  <c r="W201" s="1"/>
  <c r="AG218"/>
  <c r="AH218"/>
  <c r="AE218"/>
  <c r="AG225"/>
  <c r="AE225"/>
  <c r="AH225"/>
  <c r="U241"/>
  <c r="AH241" s="1"/>
  <c r="T241"/>
  <c r="AA241" s="1"/>
  <c r="U245"/>
  <c r="AH245" s="1"/>
  <c r="T245"/>
  <c r="AA245" s="1"/>
  <c r="T284"/>
  <c r="AA284" s="1"/>
  <c r="U284"/>
  <c r="AH284" s="1"/>
  <c r="AC104"/>
  <c r="AD104" s="1"/>
  <c r="AC105"/>
  <c r="AD105" s="1"/>
  <c r="AG113"/>
  <c r="AC119"/>
  <c r="AD119" s="1"/>
  <c r="AG121"/>
  <c r="AC130"/>
  <c r="AD130" s="1"/>
  <c r="AB132"/>
  <c r="W132" s="1"/>
  <c r="AC135"/>
  <c r="AD135" s="1"/>
  <c r="AC136"/>
  <c r="AD136" s="1"/>
  <c r="AC145"/>
  <c r="AD145" s="1"/>
  <c r="AC146"/>
  <c r="AD146" s="1"/>
  <c r="AB148"/>
  <c r="W148" s="1"/>
  <c r="AC151"/>
  <c r="AD151" s="1"/>
  <c r="AB152"/>
  <c r="W152" s="1"/>
  <c r="AB154"/>
  <c r="W154" s="1"/>
  <c r="AE154"/>
  <c r="AC156"/>
  <c r="AD156" s="1"/>
  <c r="AG158"/>
  <c r="AB159"/>
  <c r="W159" s="1"/>
  <c r="AB162"/>
  <c r="W162" s="1"/>
  <c r="AE162"/>
  <c r="AC164"/>
  <c r="AD164" s="1"/>
  <c r="AG166"/>
  <c r="AB167"/>
  <c r="W167" s="1"/>
  <c r="AB170"/>
  <c r="W170" s="1"/>
  <c r="AE170"/>
  <c r="AC172"/>
  <c r="AD172" s="1"/>
  <c r="AC173"/>
  <c r="AD173" s="1"/>
  <c r="AB175"/>
  <c r="W175" s="1"/>
  <c r="AG176"/>
  <c r="AC180"/>
  <c r="AD180" s="1"/>
  <c r="AC181"/>
  <c r="AD181" s="1"/>
  <c r="AG182"/>
  <c r="AB183"/>
  <c r="W183" s="1"/>
  <c r="AC186"/>
  <c r="AD186" s="1"/>
  <c r="AC187"/>
  <c r="AD187" s="1"/>
  <c r="AG192"/>
  <c r="AC196"/>
  <c r="AD196" s="1"/>
  <c r="AC197"/>
  <c r="AD197" s="1"/>
  <c r="AG198"/>
  <c r="AB199"/>
  <c r="W199" s="1"/>
  <c r="AA203"/>
  <c r="AC203" s="1"/>
  <c r="AD203" s="1"/>
  <c r="AH205"/>
  <c r="AB206"/>
  <c r="W206" s="1"/>
  <c r="AG212"/>
  <c r="AE214"/>
  <c r="AA221"/>
  <c r="AE229"/>
  <c r="AE230"/>
  <c r="AA234"/>
  <c r="AE246"/>
  <c r="AC306"/>
  <c r="AD306" s="1"/>
  <c r="AB307"/>
  <c r="W307" s="1"/>
  <c r="AC308"/>
  <c r="AD308" s="1"/>
  <c r="AB311"/>
  <c r="W311" s="1"/>
  <c r="AB316"/>
  <c r="W316" s="1"/>
  <c r="AC317"/>
  <c r="AD317" s="1"/>
  <c r="AB319"/>
  <c r="W319" s="1"/>
  <c r="AB324"/>
  <c r="W324" s="1"/>
  <c r="AC325"/>
  <c r="AD325" s="1"/>
  <c r="AB327"/>
  <c r="W327" s="1"/>
  <c r="AB330"/>
  <c r="W330" s="1"/>
  <c r="AB333"/>
  <c r="W333" s="1"/>
  <c r="Z337"/>
  <c r="AB337" s="1"/>
  <c r="W337" s="1"/>
  <c r="U337"/>
  <c r="AH337" s="1"/>
  <c r="AC362"/>
  <c r="AD362" s="1"/>
  <c r="AB362"/>
  <c r="W362" s="1"/>
  <c r="Z364"/>
  <c r="AB364" s="1"/>
  <c r="W364" s="1"/>
  <c r="AB366"/>
  <c r="W366" s="1"/>
  <c r="AB371"/>
  <c r="W371" s="1"/>
  <c r="AC379"/>
  <c r="AD379" s="1"/>
  <c r="Z381"/>
  <c r="AB381" s="1"/>
  <c r="W381" s="1"/>
  <c r="AC184"/>
  <c r="AD184" s="1"/>
  <c r="AC185"/>
  <c r="AD185" s="1"/>
  <c r="AC190"/>
  <c r="AD190" s="1"/>
  <c r="AC191"/>
  <c r="AD191" s="1"/>
  <c r="AC200"/>
  <c r="AD200" s="1"/>
  <c r="AC201"/>
  <c r="AD201" s="1"/>
  <c r="AA217"/>
  <c r="AB335"/>
  <c r="W335" s="1"/>
  <c r="AC370"/>
  <c r="AD370" s="1"/>
  <c r="AB370"/>
  <c r="W370" s="1"/>
  <c r="AC118"/>
  <c r="AD118" s="1"/>
  <c r="AB121"/>
  <c r="W121" s="1"/>
  <c r="AB123"/>
  <c r="W123" s="1"/>
  <c r="AC137"/>
  <c r="AD137" s="1"/>
  <c r="AC138"/>
  <c r="AD138" s="1"/>
  <c r="AB140"/>
  <c r="W140" s="1"/>
  <c r="AC143"/>
  <c r="AD143" s="1"/>
  <c r="AC144"/>
  <c r="AD144" s="1"/>
  <c r="AG154"/>
  <c r="AG162"/>
  <c r="AG170"/>
  <c r="AB176"/>
  <c r="W176" s="1"/>
  <c r="AC178"/>
  <c r="AD178" s="1"/>
  <c r="AC179"/>
  <c r="AD179" s="1"/>
  <c r="AE182"/>
  <c r="AC188"/>
  <c r="AD188" s="1"/>
  <c r="AC189"/>
  <c r="AD189" s="1"/>
  <c r="AB191"/>
  <c r="W191" s="1"/>
  <c r="AE192"/>
  <c r="AC194"/>
  <c r="AD194" s="1"/>
  <c r="AC195"/>
  <c r="AD195" s="1"/>
  <c r="AE198"/>
  <c r="AG204"/>
  <c r="AB210"/>
  <c r="W210" s="1"/>
  <c r="AH214"/>
  <c r="AH228"/>
  <c r="T248"/>
  <c r="AA248" s="1"/>
  <c r="AG264"/>
  <c r="T267"/>
  <c r="AA267" s="1"/>
  <c r="AB267" s="1"/>
  <c r="W267" s="1"/>
  <c r="U269"/>
  <c r="T275"/>
  <c r="AA275" s="1"/>
  <c r="AB275" s="1"/>
  <c r="W275" s="1"/>
  <c r="U280"/>
  <c r="AE280" s="1"/>
  <c r="AG283"/>
  <c r="U288"/>
  <c r="AE288" s="1"/>
  <c r="AC304"/>
  <c r="AD304" s="1"/>
  <c r="AB305"/>
  <c r="W305" s="1"/>
  <c r="AB312"/>
  <c r="W312" s="1"/>
  <c r="AC313"/>
  <c r="AD313" s="1"/>
  <c r="AB315"/>
  <c r="W315" s="1"/>
  <c r="AB320"/>
  <c r="W320" s="1"/>
  <c r="AC321"/>
  <c r="AD321" s="1"/>
  <c r="AB323"/>
  <c r="W323" s="1"/>
  <c r="AB328"/>
  <c r="W328" s="1"/>
  <c r="AH331"/>
  <c r="AB339"/>
  <c r="W339" s="1"/>
  <c r="AC378"/>
  <c r="AD378" s="1"/>
  <c r="AB378"/>
  <c r="W378" s="1"/>
  <c r="AB385"/>
  <c r="W385" s="1"/>
  <c r="AB387"/>
  <c r="W387" s="1"/>
  <c r="AB389"/>
  <c r="W389" s="1"/>
  <c r="AC303"/>
  <c r="AD303" s="1"/>
  <c r="Z329"/>
  <c r="AB329" s="1"/>
  <c r="W329" s="1"/>
  <c r="Z331"/>
  <c r="AC331" s="1"/>
  <c r="AD331" s="1"/>
  <c r="Z340"/>
  <c r="AC340" s="1"/>
  <c r="AD340" s="1"/>
  <c r="AB341"/>
  <c r="W341" s="1"/>
  <c r="AC342"/>
  <c r="AD342" s="1"/>
  <c r="AC345"/>
  <c r="AD345" s="1"/>
  <c r="Z348"/>
  <c r="AC348" s="1"/>
  <c r="AD348" s="1"/>
  <c r="AB349"/>
  <c r="W349" s="1"/>
  <c r="AB351"/>
  <c r="W351" s="1"/>
  <c r="AC352"/>
  <c r="AD352" s="1"/>
  <c r="AB353"/>
  <c r="W353" s="1"/>
  <c r="AC354"/>
  <c r="AD354" s="1"/>
  <c r="AB355"/>
  <c r="W355" s="1"/>
  <c r="AC356"/>
  <c r="AD356" s="1"/>
  <c r="AB357"/>
  <c r="W357" s="1"/>
  <c r="AC358"/>
  <c r="AD358" s="1"/>
  <c r="AB359"/>
  <c r="W359" s="1"/>
  <c r="AC360"/>
  <c r="AD360" s="1"/>
  <c r="AC368"/>
  <c r="AD368" s="1"/>
  <c r="AC376"/>
  <c r="AD376" s="1"/>
  <c r="AC377"/>
  <c r="AD377" s="1"/>
  <c r="AC383"/>
  <c r="AD383" s="1"/>
  <c r="AC384"/>
  <c r="AD384" s="1"/>
  <c r="Z391"/>
  <c r="AB391" s="1"/>
  <c r="W391" s="1"/>
  <c r="AC395"/>
  <c r="AD395" s="1"/>
  <c r="AB396"/>
  <c r="W396" s="1"/>
  <c r="AH403"/>
  <c r="AE403"/>
  <c r="AB403"/>
  <c r="W403" s="1"/>
  <c r="AC310"/>
  <c r="AD310" s="1"/>
  <c r="AC334"/>
  <c r="AD334" s="1"/>
  <c r="AB343"/>
  <c r="W343" s="1"/>
  <c r="AC344"/>
  <c r="AD344" s="1"/>
  <c r="AC347"/>
  <c r="AD347" s="1"/>
  <c r="AC366"/>
  <c r="AD366" s="1"/>
  <c r="AC374"/>
  <c r="AD374" s="1"/>
  <c r="AC375"/>
  <c r="AD375" s="1"/>
  <c r="AC382"/>
  <c r="AD382" s="1"/>
  <c r="AC385"/>
  <c r="AD385" s="1"/>
  <c r="AC386"/>
  <c r="AD386" s="1"/>
  <c r="AC387"/>
  <c r="AD387" s="1"/>
  <c r="AC389"/>
  <c r="AD389" s="1"/>
  <c r="Z390"/>
  <c r="AB390" s="1"/>
  <c r="W390" s="1"/>
  <c r="Z397"/>
  <c r="AC397" s="1"/>
  <c r="AD397" s="1"/>
  <c r="AB399"/>
  <c r="W399" s="1"/>
  <c r="AH409"/>
  <c r="AG409"/>
  <c r="AG415"/>
  <c r="AE415"/>
  <c r="AC372"/>
  <c r="AD372" s="1"/>
  <c r="AB404"/>
  <c r="W404" s="1"/>
  <c r="AC406"/>
  <c r="AD406" s="1"/>
  <c r="AB406"/>
  <c r="W406" s="1"/>
  <c r="AG452"/>
  <c r="AB408"/>
  <c r="W408" s="1"/>
  <c r="AE426"/>
  <c r="Q428"/>
  <c r="AC432"/>
  <c r="AD432" s="1"/>
  <c r="AB433"/>
  <c r="W433" s="1"/>
  <c r="Q434"/>
  <c r="AG434"/>
  <c r="AE436"/>
  <c r="AB444"/>
  <c r="W444" s="1"/>
  <c r="Q446"/>
  <c r="AG446"/>
  <c r="AC447"/>
  <c r="AD447" s="1"/>
  <c r="AE448"/>
  <c r="AH449"/>
  <c r="Q450"/>
  <c r="AB453"/>
  <c r="W453" s="1"/>
  <c r="AH453"/>
  <c r="AE454"/>
  <c r="Q456"/>
  <c r="AH463"/>
  <c r="AC464"/>
  <c r="AD464" s="1"/>
  <c r="AE464"/>
  <c r="AB466"/>
  <c r="W466" s="1"/>
  <c r="AE468"/>
  <c r="AB470"/>
  <c r="W470" s="1"/>
  <c r="AC472"/>
  <c r="AD472" s="1"/>
  <c r="AB475"/>
  <c r="W475" s="1"/>
  <c r="AB476"/>
  <c r="W476" s="1"/>
  <c r="AC480"/>
  <c r="AD480" s="1"/>
  <c r="AB483"/>
  <c r="W483" s="1"/>
  <c r="AB484"/>
  <c r="W484" s="1"/>
  <c r="AC488"/>
  <c r="AD488" s="1"/>
  <c r="AB491"/>
  <c r="W491" s="1"/>
  <c r="AB492"/>
  <c r="W492" s="1"/>
  <c r="AG493"/>
  <c r="AC496"/>
  <c r="AD496" s="1"/>
  <c r="AB499"/>
  <c r="W499" s="1"/>
  <c r="AB500"/>
  <c r="W500" s="1"/>
  <c r="AC393"/>
  <c r="AD393" s="1"/>
  <c r="AC394"/>
  <c r="AD394" s="1"/>
  <c r="AC401"/>
  <c r="AD401" s="1"/>
  <c r="AB407"/>
  <c r="W407" s="1"/>
  <c r="AC409"/>
  <c r="AD409" s="1"/>
  <c r="AG410"/>
  <c r="AG411"/>
  <c r="AB412"/>
  <c r="W412" s="1"/>
  <c r="AC415"/>
  <c r="AD415" s="1"/>
  <c r="AB418"/>
  <c r="W418" s="1"/>
  <c r="AB419"/>
  <c r="W419" s="1"/>
  <c r="Q424"/>
  <c r="AC425"/>
  <c r="AD425" s="1"/>
  <c r="AH426"/>
  <c r="AB426"/>
  <c r="W426" s="1"/>
  <c r="AC428"/>
  <c r="AD428" s="1"/>
  <c r="AB429"/>
  <c r="W429" s="1"/>
  <c r="Q430"/>
  <c r="AC431"/>
  <c r="AD431" s="1"/>
  <c r="AH436"/>
  <c r="Q440"/>
  <c r="AC441"/>
  <c r="AD441" s="1"/>
  <c r="AH448"/>
  <c r="AB448"/>
  <c r="W448" s="1"/>
  <c r="AH452"/>
  <c r="AB452"/>
  <c r="W452" s="1"/>
  <c r="AH454"/>
  <c r="AC454"/>
  <c r="AD454" s="1"/>
  <c r="AC457"/>
  <c r="AD457" s="1"/>
  <c r="AH457"/>
  <c r="AH461"/>
  <c r="AC461"/>
  <c r="AD461" s="1"/>
  <c r="AG466"/>
  <c r="AC467"/>
  <c r="AD467" s="1"/>
  <c r="AG470"/>
  <c r="AC471"/>
  <c r="AD471" s="1"/>
  <c r="AC473"/>
  <c r="AD473" s="1"/>
  <c r="AC478"/>
  <c r="AD478" s="1"/>
  <c r="AG478"/>
  <c r="AC479"/>
  <c r="AD479" s="1"/>
  <c r="AC481"/>
  <c r="AD481" s="1"/>
  <c r="AC486"/>
  <c r="AD486" s="1"/>
  <c r="AG486"/>
  <c r="AC487"/>
  <c r="AD487" s="1"/>
  <c r="AC489"/>
  <c r="AD489" s="1"/>
  <c r="AC494"/>
  <c r="AD494" s="1"/>
  <c r="AG494"/>
  <c r="AC495"/>
  <c r="AD495" s="1"/>
  <c r="AC497"/>
  <c r="AD497" s="1"/>
  <c r="AE500"/>
  <c r="AB501"/>
  <c r="W501" s="1"/>
  <c r="AC399"/>
  <c r="AD399" s="1"/>
  <c r="AC400"/>
  <c r="AD400" s="1"/>
  <c r="AC402"/>
  <c r="AD402" s="1"/>
  <c r="AC403"/>
  <c r="AD403" s="1"/>
  <c r="AC404"/>
  <c r="AD404" s="1"/>
  <c r="AB411"/>
  <c r="W411" s="1"/>
  <c r="AC413"/>
  <c r="AD413" s="1"/>
  <c r="AG413"/>
  <c r="AC414"/>
  <c r="AD414" s="1"/>
  <c r="AH415"/>
  <c r="AC416"/>
  <c r="AD416" s="1"/>
  <c r="AH417"/>
  <c r="AC421"/>
  <c r="AD421" s="1"/>
  <c r="AH422"/>
  <c r="AB422"/>
  <c r="W422" s="1"/>
  <c r="AC424"/>
  <c r="AD424" s="1"/>
  <c r="AB425"/>
  <c r="W425" s="1"/>
  <c r="Q426"/>
  <c r="AC427"/>
  <c r="AD427" s="1"/>
  <c r="AH432"/>
  <c r="Q436"/>
  <c r="AC437"/>
  <c r="AD437" s="1"/>
  <c r="AH438"/>
  <c r="AB438"/>
  <c r="W438" s="1"/>
  <c r="AB439"/>
  <c r="W439" s="1"/>
  <c r="AC440"/>
  <c r="AD440" s="1"/>
  <c r="AB441"/>
  <c r="W441" s="1"/>
  <c r="AH442"/>
  <c r="AB443"/>
  <c r="W443" s="1"/>
  <c r="AH445"/>
  <c r="Q448"/>
  <c r="AC449"/>
  <c r="AD449" s="1"/>
  <c r="Q452"/>
  <c r="AC455"/>
  <c r="AD455" s="1"/>
  <c r="AC456"/>
  <c r="AD456" s="1"/>
  <c r="AB457"/>
  <c r="W457" s="1"/>
  <c r="AH458"/>
  <c r="AB459"/>
  <c r="W459" s="1"/>
  <c r="AG461"/>
  <c r="AC462"/>
  <c r="AD462" s="1"/>
  <c r="AB465"/>
  <c r="W465" s="1"/>
  <c r="AB467"/>
  <c r="W467" s="1"/>
  <c r="AC469"/>
  <c r="AD469" s="1"/>
  <c r="AB471"/>
  <c r="W471" s="1"/>
  <c r="AH473"/>
  <c r="AG473"/>
  <c r="AC476"/>
  <c r="AD476" s="1"/>
  <c r="AB477"/>
  <c r="W477" s="1"/>
  <c r="AB479"/>
  <c r="W479" s="1"/>
  <c r="AH481"/>
  <c r="AG481"/>
  <c r="AC484"/>
  <c r="AD484" s="1"/>
  <c r="AB485"/>
  <c r="W485" s="1"/>
  <c r="AB487"/>
  <c r="W487" s="1"/>
  <c r="AH489"/>
  <c r="AG489"/>
  <c r="AC492"/>
  <c r="AD492" s="1"/>
  <c r="AB493"/>
  <c r="W493" s="1"/>
  <c r="AB495"/>
  <c r="W495" s="1"/>
  <c r="AH497"/>
  <c r="AG497"/>
  <c r="AC500"/>
  <c r="AD500" s="1"/>
  <c r="AH402"/>
  <c r="AE405"/>
  <c r="AH406"/>
  <c r="AE409"/>
  <c r="AH410"/>
  <c r="AE413"/>
  <c r="Q415"/>
  <c r="AH416"/>
  <c r="AE417"/>
  <c r="Q419"/>
  <c r="AH420"/>
  <c r="AB424"/>
  <c r="W424" s="1"/>
  <c r="AG425"/>
  <c r="AE425"/>
  <c r="AH425"/>
  <c r="AB428"/>
  <c r="W428" s="1"/>
  <c r="AG429"/>
  <c r="AE429"/>
  <c r="AH429"/>
  <c r="AB432"/>
  <c r="W432" s="1"/>
  <c r="AG433"/>
  <c r="AE433"/>
  <c r="AH433"/>
  <c r="AB436"/>
  <c r="W436" s="1"/>
  <c r="AG437"/>
  <c r="AE437"/>
  <c r="AH437"/>
  <c r="AB440"/>
  <c r="W440" s="1"/>
  <c r="AG441"/>
  <c r="AE441"/>
  <c r="AC446"/>
  <c r="AD446" s="1"/>
  <c r="AH455"/>
  <c r="Q455"/>
  <c r="AG457"/>
  <c r="AE457"/>
  <c r="AE462"/>
  <c r="AH462"/>
  <c r="AH465"/>
  <c r="Q465"/>
  <c r="AH469"/>
  <c r="Q469"/>
  <c r="AG404"/>
  <c r="AB405"/>
  <c r="W405" s="1"/>
  <c r="AG408"/>
  <c r="AB409"/>
  <c r="W409" s="1"/>
  <c r="AG412"/>
  <c r="AB413"/>
  <c r="W413" s="1"/>
  <c r="AG414"/>
  <c r="AB417"/>
  <c r="W417" s="1"/>
  <c r="AG418"/>
  <c r="AB421"/>
  <c r="W421" s="1"/>
  <c r="AC422"/>
  <c r="AD422" s="1"/>
  <c r="AC426"/>
  <c r="AD426" s="1"/>
  <c r="AC430"/>
  <c r="AD430" s="1"/>
  <c r="AC434"/>
  <c r="AD434" s="1"/>
  <c r="AC438"/>
  <c r="AD438" s="1"/>
  <c r="AC442"/>
  <c r="AD442" s="1"/>
  <c r="AC445"/>
  <c r="AD445" s="1"/>
  <c r="AC448"/>
  <c r="AD448" s="1"/>
  <c r="AH451"/>
  <c r="Q451"/>
  <c r="AG453"/>
  <c r="AE453"/>
  <c r="AC458"/>
  <c r="AD458" s="1"/>
  <c r="AH404"/>
  <c r="AH408"/>
  <c r="AH412"/>
  <c r="AH414"/>
  <c r="AH418"/>
  <c r="AE423"/>
  <c r="AG423"/>
  <c r="AH423"/>
  <c r="AE427"/>
  <c r="AG427"/>
  <c r="AH427"/>
  <c r="AE431"/>
  <c r="AG431"/>
  <c r="AH431"/>
  <c r="AE435"/>
  <c r="AG435"/>
  <c r="AH435"/>
  <c r="AE439"/>
  <c r="AG439"/>
  <c r="AH439"/>
  <c r="AH447"/>
  <c r="Q447"/>
  <c r="AG449"/>
  <c r="AE449"/>
  <c r="AG421"/>
  <c r="AE421"/>
  <c r="AH443"/>
  <c r="Q443"/>
  <c r="AG445"/>
  <c r="AE445"/>
  <c r="AH459"/>
  <c r="Q459"/>
  <c r="AG462"/>
  <c r="AB442"/>
  <c r="W442" s="1"/>
  <c r="AG443"/>
  <c r="AB446"/>
  <c r="W446" s="1"/>
  <c r="AG447"/>
  <c r="AB450"/>
  <c r="W450" s="1"/>
  <c r="AG451"/>
  <c r="AB454"/>
  <c r="W454" s="1"/>
  <c r="AG455"/>
  <c r="AB458"/>
  <c r="W458" s="1"/>
  <c r="Q464"/>
  <c r="AH464"/>
  <c r="AB460"/>
  <c r="W460" s="1"/>
  <c r="AC463"/>
  <c r="AD463" s="1"/>
  <c r="AE467"/>
  <c r="AG467"/>
  <c r="AC468"/>
  <c r="AD468" s="1"/>
  <c r="AE459"/>
  <c r="Q460"/>
  <c r="AB463"/>
  <c r="W463" s="1"/>
  <c r="AH468"/>
  <c r="AG471"/>
  <c r="AH472"/>
  <c r="AB474"/>
  <c r="W474" s="1"/>
  <c r="AG475"/>
  <c r="AH476"/>
  <c r="AB478"/>
  <c r="W478" s="1"/>
  <c r="AG479"/>
  <c r="AH480"/>
  <c r="AB482"/>
  <c r="W482" s="1"/>
  <c r="AG483"/>
  <c r="AH484"/>
  <c r="AB486"/>
  <c r="W486" s="1"/>
  <c r="AG487"/>
  <c r="AH488"/>
  <c r="AB490"/>
  <c r="W490" s="1"/>
  <c r="AG491"/>
  <c r="AH492"/>
  <c r="AB494"/>
  <c r="W494" s="1"/>
  <c r="AG495"/>
  <c r="AH496"/>
  <c r="AB498"/>
  <c r="W498" s="1"/>
  <c r="AG499"/>
  <c r="AH500"/>
  <c r="AE501"/>
  <c r="AH471"/>
  <c r="AH475"/>
  <c r="AH479"/>
  <c r="AH483"/>
  <c r="AH487"/>
  <c r="AH491"/>
  <c r="AH495"/>
  <c r="AH499"/>
  <c r="AH466"/>
  <c r="AH470"/>
  <c r="Q473"/>
  <c r="AH474"/>
  <c r="Q477"/>
  <c r="AH478"/>
  <c r="Q481"/>
  <c r="AH482"/>
  <c r="Q485"/>
  <c r="AH486"/>
  <c r="Q489"/>
  <c r="AH490"/>
  <c r="Q493"/>
  <c r="AH494"/>
  <c r="Q497"/>
  <c r="AH498"/>
  <c r="Q501"/>
  <c r="AC202"/>
  <c r="AD202" s="1"/>
  <c r="AB202"/>
  <c r="W202" s="1"/>
  <c r="AE202"/>
  <c r="AG202"/>
  <c r="X207"/>
  <c r="Y208"/>
  <c r="AA214"/>
  <c r="AB214" s="1"/>
  <c r="W214" s="1"/>
  <c r="AA215"/>
  <c r="AB215" s="1"/>
  <c r="W215" s="1"/>
  <c r="X219"/>
  <c r="AA220"/>
  <c r="AC220" s="1"/>
  <c r="AD220" s="1"/>
  <c r="X222"/>
  <c r="X223"/>
  <c r="AA224"/>
  <c r="AC224" s="1"/>
  <c r="AD224" s="1"/>
  <c r="X226"/>
  <c r="X227"/>
  <c r="AA228"/>
  <c r="AC228" s="1"/>
  <c r="AD228" s="1"/>
  <c r="X236"/>
  <c r="X245"/>
  <c r="Y253"/>
  <c r="X256"/>
  <c r="X260"/>
  <c r="X263"/>
  <c r="X271"/>
  <c r="X279"/>
  <c r="Y280"/>
  <c r="Y284"/>
  <c r="X290"/>
  <c r="Y292"/>
  <c r="AA207"/>
  <c r="AC207" s="1"/>
  <c r="AD207" s="1"/>
  <c r="AA208"/>
  <c r="AA219"/>
  <c r="AB219" s="1"/>
  <c r="W219" s="1"/>
  <c r="AA222"/>
  <c r="AC222" s="1"/>
  <c r="AD222" s="1"/>
  <c r="AA223"/>
  <c r="AC223" s="1"/>
  <c r="AD223" s="1"/>
  <c r="AA225"/>
  <c r="AC225" s="1"/>
  <c r="AD225" s="1"/>
  <c r="AA226"/>
  <c r="AC226" s="1"/>
  <c r="AD226" s="1"/>
  <c r="AA227"/>
  <c r="AC227" s="1"/>
  <c r="AD227" s="1"/>
  <c r="AA280"/>
  <c r="AA294"/>
  <c r="AC294" s="1"/>
  <c r="AD294" s="1"/>
  <c r="X210"/>
  <c r="X214"/>
  <c r="AA290"/>
  <c r="AC290" s="1"/>
  <c r="AD290" s="1"/>
  <c r="AC211"/>
  <c r="AD211" s="1"/>
  <c r="AE332"/>
  <c r="AG332"/>
  <c r="AH332"/>
  <c r="AE307"/>
  <c r="AH311"/>
  <c r="AC312"/>
  <c r="AD312" s="1"/>
  <c r="AC314"/>
  <c r="AD314" s="1"/>
  <c r="AC316"/>
  <c r="AD316" s="1"/>
  <c r="AC318"/>
  <c r="AD318" s="1"/>
  <c r="AC320"/>
  <c r="AD320" s="1"/>
  <c r="AC322"/>
  <c r="AD322" s="1"/>
  <c r="AC324"/>
  <c r="AD324" s="1"/>
  <c r="AC326"/>
  <c r="AD326" s="1"/>
  <c r="AC328"/>
  <c r="AD328" s="1"/>
  <c r="AC330"/>
  <c r="AD330" s="1"/>
  <c r="AC305"/>
  <c r="AD305" s="1"/>
  <c r="AG309"/>
  <c r="AE309"/>
  <c r="AE336"/>
  <c r="AH336"/>
  <c r="AG336"/>
  <c r="AE338"/>
  <c r="AH338"/>
  <c r="AG338"/>
  <c r="AE303"/>
  <c r="AG308"/>
  <c r="AE329"/>
  <c r="U334"/>
  <c r="Z336"/>
  <c r="AC336" s="1"/>
  <c r="AD336" s="1"/>
  <c r="Z338"/>
  <c r="AC338" s="1"/>
  <c r="AD338" s="1"/>
  <c r="AE340"/>
  <c r="AG340"/>
  <c r="AE348"/>
  <c r="AG348"/>
  <c r="AH308"/>
  <c r="U310"/>
  <c r="U312"/>
  <c r="U314"/>
  <c r="U316"/>
  <c r="U318"/>
  <c r="U320"/>
  <c r="U322"/>
  <c r="U324"/>
  <c r="U326"/>
  <c r="U328"/>
  <c r="U330"/>
  <c r="Z332"/>
  <c r="AB332" s="1"/>
  <c r="W332" s="1"/>
  <c r="AC333"/>
  <c r="AD333" s="1"/>
  <c r="AC343"/>
  <c r="AD343" s="1"/>
  <c r="AE346"/>
  <c r="AG346"/>
  <c r="AC350"/>
  <c r="AD350" s="1"/>
  <c r="AC351"/>
  <c r="AD351" s="1"/>
  <c r="AG329"/>
  <c r="AE331"/>
  <c r="AB334"/>
  <c r="W334" s="1"/>
  <c r="AC335"/>
  <c r="AD335" s="1"/>
  <c r="AC339"/>
  <c r="AD339" s="1"/>
  <c r="AC341"/>
  <c r="AD341" s="1"/>
  <c r="AC349"/>
  <c r="AD349" s="1"/>
  <c r="AC353"/>
  <c r="AD353" s="1"/>
  <c r="AC355"/>
  <c r="AD355" s="1"/>
  <c r="AC357"/>
  <c r="AD357" s="1"/>
  <c r="AC359"/>
  <c r="AD359" s="1"/>
  <c r="U339"/>
  <c r="U341"/>
  <c r="AB342"/>
  <c r="W342" s="1"/>
  <c r="U343"/>
  <c r="AB344"/>
  <c r="W344" s="1"/>
  <c r="U345"/>
  <c r="U347"/>
  <c r="U349"/>
  <c r="AB350"/>
  <c r="W350" s="1"/>
  <c r="U351"/>
  <c r="AB352"/>
  <c r="W352" s="1"/>
  <c r="U353"/>
  <c r="AB354"/>
  <c r="W354" s="1"/>
  <c r="U355"/>
  <c r="AB356"/>
  <c r="W356" s="1"/>
  <c r="U357"/>
  <c r="AB358"/>
  <c r="W358" s="1"/>
  <c r="U359"/>
  <c r="AC388"/>
  <c r="AD388" s="1"/>
  <c r="AG352"/>
  <c r="AG356"/>
  <c r="AH360"/>
  <c r="AC361"/>
  <c r="AD361" s="1"/>
  <c r="AC363"/>
  <c r="AD363" s="1"/>
  <c r="AE364"/>
  <c r="AG364"/>
  <c r="AH364"/>
  <c r="AC367"/>
  <c r="AD367" s="1"/>
  <c r="AC369"/>
  <c r="AD369" s="1"/>
  <c r="AE370"/>
  <c r="AC371"/>
  <c r="AD371" s="1"/>
  <c r="AE372"/>
  <c r="AG372"/>
  <c r="AH372"/>
  <c r="AE376"/>
  <c r="AH352"/>
  <c r="AG369"/>
  <c r="AG373"/>
  <c r="AE373"/>
  <c r="AH373"/>
  <c r="AE375"/>
  <c r="AH375"/>
  <c r="AH379"/>
  <c r="AH381"/>
  <c r="AG381"/>
  <c r="AE381"/>
  <c r="AG390"/>
  <c r="AE391"/>
  <c r="AE395"/>
  <c r="AE397"/>
  <c r="AG398"/>
  <c r="AH390"/>
  <c r="AH398"/>
  <c r="AG391"/>
  <c r="AG397"/>
  <c r="AA204"/>
  <c r="Y204"/>
  <c r="Y205"/>
  <c r="AH208"/>
  <c r="AB211"/>
  <c r="W211" s="1"/>
  <c r="AA212"/>
  <c r="Y213"/>
  <c r="X213"/>
  <c r="AG236"/>
  <c r="AE236"/>
  <c r="AH236"/>
  <c r="AE247"/>
  <c r="AH247"/>
  <c r="AG247"/>
  <c r="AE203"/>
  <c r="AE205"/>
  <c r="X206"/>
  <c r="AC210"/>
  <c r="AD210" s="1"/>
  <c r="AH212"/>
  <c r="AC216"/>
  <c r="AD216" s="1"/>
  <c r="AB216"/>
  <c r="W216" s="1"/>
  <c r="AB218"/>
  <c r="W218" s="1"/>
  <c r="AC218"/>
  <c r="AD218" s="1"/>
  <c r="AC231"/>
  <c r="AD231" s="1"/>
  <c r="AE235"/>
  <c r="AH235"/>
  <c r="AG235"/>
  <c r="AG240"/>
  <c r="AE240"/>
  <c r="AH240"/>
  <c r="AA205"/>
  <c r="AE207"/>
  <c r="AH207"/>
  <c r="AG207"/>
  <c r="AE239"/>
  <c r="AH239"/>
  <c r="AG239"/>
  <c r="AG244"/>
  <c r="AE244"/>
  <c r="AH244"/>
  <c r="AG203"/>
  <c r="AH204"/>
  <c r="AC206"/>
  <c r="AD206" s="1"/>
  <c r="AG208"/>
  <c r="Y209"/>
  <c r="X209"/>
  <c r="AE211"/>
  <c r="AH211"/>
  <c r="AG211"/>
  <c r="Y212"/>
  <c r="AA213"/>
  <c r="AH216"/>
  <c r="AG216"/>
  <c r="AE216"/>
  <c r="AC229"/>
  <c r="AD229" s="1"/>
  <c r="AB229"/>
  <c r="W229" s="1"/>
  <c r="AB230"/>
  <c r="W230" s="1"/>
  <c r="AC230"/>
  <c r="AD230" s="1"/>
  <c r="AE243"/>
  <c r="AH243"/>
  <c r="AG243"/>
  <c r="AG248"/>
  <c r="AE248"/>
  <c r="AH248"/>
  <c r="AH215"/>
  <c r="X217"/>
  <c r="AH219"/>
  <c r="AE220"/>
  <c r="X221"/>
  <c r="AH223"/>
  <c r="AE224"/>
  <c r="X225"/>
  <c r="AH227"/>
  <c r="AE228"/>
  <c r="X229"/>
  <c r="AH231"/>
  <c r="AH232"/>
  <c r="AE233"/>
  <c r="T235"/>
  <c r="AA235" s="1"/>
  <c r="AB235" s="1"/>
  <c r="W235" s="1"/>
  <c r="X235"/>
  <c r="AE237"/>
  <c r="T239"/>
  <c r="AA239" s="1"/>
  <c r="AB239" s="1"/>
  <c r="W239" s="1"/>
  <c r="X239"/>
  <c r="T243"/>
  <c r="AA243" s="1"/>
  <c r="AB243" s="1"/>
  <c r="W243" s="1"/>
  <c r="X243"/>
  <c r="T247"/>
  <c r="AA247" s="1"/>
  <c r="AC247" s="1"/>
  <c r="AD247" s="1"/>
  <c r="X247"/>
  <c r="AE249"/>
  <c r="Y250"/>
  <c r="X250"/>
  <c r="AG252"/>
  <c r="U254"/>
  <c r="T254"/>
  <c r="AA254" s="1"/>
  <c r="T255"/>
  <c r="AA255" s="1"/>
  <c r="AC255" s="1"/>
  <c r="AD255" s="1"/>
  <c r="AA257"/>
  <c r="AB257" s="1"/>
  <c r="W257" s="1"/>
  <c r="AH257"/>
  <c r="AE259"/>
  <c r="AH259"/>
  <c r="AG259"/>
  <c r="Y261"/>
  <c r="AH264"/>
  <c r="AE265"/>
  <c r="Y266"/>
  <c r="X266"/>
  <c r="AB268"/>
  <c r="W268" s="1"/>
  <c r="U270"/>
  <c r="T270"/>
  <c r="AA270" s="1"/>
  <c r="T271"/>
  <c r="AA271" s="1"/>
  <c r="AC271" s="1"/>
  <c r="AD271" s="1"/>
  <c r="AE215"/>
  <c r="Y217"/>
  <c r="AE219"/>
  <c r="Y221"/>
  <c r="AE223"/>
  <c r="X224"/>
  <c r="AE227"/>
  <c r="X228"/>
  <c r="AE231"/>
  <c r="AE232"/>
  <c r="X234"/>
  <c r="X238"/>
  <c r="X242"/>
  <c r="X246"/>
  <c r="AG246"/>
  <c r="AH252"/>
  <c r="Y254"/>
  <c r="X254"/>
  <c r="U258"/>
  <c r="T258"/>
  <c r="AA258" s="1"/>
  <c r="AE263"/>
  <c r="AH263"/>
  <c r="AG263"/>
  <c r="AB265"/>
  <c r="W265" s="1"/>
  <c r="Y270"/>
  <c r="X270"/>
  <c r="AH274"/>
  <c r="AG274"/>
  <c r="AE274"/>
  <c r="T282"/>
  <c r="AA282" s="1"/>
  <c r="AB282" s="1"/>
  <c r="W282" s="1"/>
  <c r="U282"/>
  <c r="AG220"/>
  <c r="AG224"/>
  <c r="AB231"/>
  <c r="W231" s="1"/>
  <c r="AG233"/>
  <c r="Y234"/>
  <c r="AG237"/>
  <c r="Y238"/>
  <c r="Y242"/>
  <c r="Y246"/>
  <c r="AH249"/>
  <c r="Y258"/>
  <c r="X258"/>
  <c r="U262"/>
  <c r="T262"/>
  <c r="AA262" s="1"/>
  <c r="AH265"/>
  <c r="AE267"/>
  <c r="AH267"/>
  <c r="AG267"/>
  <c r="AC269"/>
  <c r="AD269" s="1"/>
  <c r="AB269"/>
  <c r="W269" s="1"/>
  <c r="Y274"/>
  <c r="X274"/>
  <c r="U250"/>
  <c r="T250"/>
  <c r="AA250" s="1"/>
  <c r="AE255"/>
  <c r="AH255"/>
  <c r="AG255"/>
  <c r="Y262"/>
  <c r="X262"/>
  <c r="U266"/>
  <c r="T266"/>
  <c r="AA266" s="1"/>
  <c r="AE271"/>
  <c r="AH271"/>
  <c r="AG271"/>
  <c r="AE273"/>
  <c r="AG273"/>
  <c r="AE275"/>
  <c r="AH275"/>
  <c r="U277"/>
  <c r="T277"/>
  <c r="AA277" s="1"/>
  <c r="T274"/>
  <c r="AA274" s="1"/>
  <c r="Y276"/>
  <c r="Y281"/>
  <c r="X281"/>
  <c r="AE297"/>
  <c r="AH297"/>
  <c r="AG297"/>
  <c r="AE301"/>
  <c r="AH301"/>
  <c r="AG301"/>
  <c r="X273"/>
  <c r="AE278"/>
  <c r="AH285"/>
  <c r="AG285"/>
  <c r="AB287"/>
  <c r="W287" s="1"/>
  <c r="AE293"/>
  <c r="AH293"/>
  <c r="AG293"/>
  <c r="AC295"/>
  <c r="AD295" s="1"/>
  <c r="Y285"/>
  <c r="X285"/>
  <c r="T286"/>
  <c r="AA286" s="1"/>
  <c r="AB286" s="1"/>
  <c r="W286" s="1"/>
  <c r="U286"/>
  <c r="AE289"/>
  <c r="AH289"/>
  <c r="AG289"/>
  <c r="AB291"/>
  <c r="W291" s="1"/>
  <c r="Y277"/>
  <c r="X277"/>
  <c r="U281"/>
  <c r="T281"/>
  <c r="AA281" s="1"/>
  <c r="AG298"/>
  <c r="AE298"/>
  <c r="AH298"/>
  <c r="AH302"/>
  <c r="AG302"/>
  <c r="AE302"/>
  <c r="AE283"/>
  <c r="T285"/>
  <c r="AA285" s="1"/>
  <c r="T289"/>
  <c r="AA289" s="1"/>
  <c r="AB289" s="1"/>
  <c r="W289" s="1"/>
  <c r="X289"/>
  <c r="U290"/>
  <c r="T293"/>
  <c r="AA293" s="1"/>
  <c r="AB293" s="1"/>
  <c r="W293" s="1"/>
  <c r="X293"/>
  <c r="U294"/>
  <c r="T297"/>
  <c r="AA297" s="1"/>
  <c r="AC297" s="1"/>
  <c r="AD297" s="1"/>
  <c r="X297"/>
  <c r="AE299"/>
  <c r="T301"/>
  <c r="AA301" s="1"/>
  <c r="AB301" s="1"/>
  <c r="W301" s="1"/>
  <c r="X301"/>
  <c r="X284"/>
  <c r="X288"/>
  <c r="AB295"/>
  <c r="W295" s="1"/>
  <c r="X296"/>
  <c r="AG296"/>
  <c r="X300"/>
  <c r="AG300"/>
  <c r="Y296"/>
  <c r="AH296"/>
  <c r="AG299"/>
  <c r="Y300"/>
  <c r="AH300"/>
  <c r="AB102"/>
  <c r="W102" s="1"/>
  <c r="AE103"/>
  <c r="AG105"/>
  <c r="AB106"/>
  <c r="W106" s="1"/>
  <c r="AE107"/>
  <c r="AC111"/>
  <c r="AD111" s="1"/>
  <c r="AG111"/>
  <c r="AC112"/>
  <c r="AD112" s="1"/>
  <c r="AC115"/>
  <c r="AD115" s="1"/>
  <c r="AE116"/>
  <c r="AG116"/>
  <c r="AH116"/>
  <c r="AB117"/>
  <c r="W117" s="1"/>
  <c r="AC120"/>
  <c r="AD120" s="1"/>
  <c r="AC123"/>
  <c r="AD123" s="1"/>
  <c r="AE124"/>
  <c r="AG124"/>
  <c r="AH124"/>
  <c r="AC127"/>
  <c r="AD127" s="1"/>
  <c r="AC128"/>
  <c r="AD128" s="1"/>
  <c r="AH105"/>
  <c r="AG114"/>
  <c r="AE114"/>
  <c r="AH114"/>
  <c r="AG122"/>
  <c r="AE122"/>
  <c r="AH122"/>
  <c r="AG103"/>
  <c r="AB104"/>
  <c r="W104" s="1"/>
  <c r="AG107"/>
  <c r="AB108"/>
  <c r="W108" s="1"/>
  <c r="AB109"/>
  <c r="W109" s="1"/>
  <c r="AC110"/>
  <c r="AD110" s="1"/>
  <c r="AE112"/>
  <c r="AG112"/>
  <c r="AH112"/>
  <c r="AC116"/>
  <c r="AD116" s="1"/>
  <c r="AE120"/>
  <c r="AG120"/>
  <c r="AH120"/>
  <c r="AC124"/>
  <c r="AD124" s="1"/>
  <c r="AC125"/>
  <c r="AD125" s="1"/>
  <c r="AE128"/>
  <c r="AG128"/>
  <c r="AE110"/>
  <c r="AG118"/>
  <c r="AE118"/>
  <c r="AH118"/>
  <c r="AB119"/>
  <c r="W119" s="1"/>
  <c r="AE126"/>
  <c r="AE130"/>
  <c r="AG132"/>
  <c r="AB133"/>
  <c r="W133" s="1"/>
  <c r="AE134"/>
  <c r="AG136"/>
  <c r="AB137"/>
  <c r="W137" s="1"/>
  <c r="AE138"/>
  <c r="AG140"/>
  <c r="AB141"/>
  <c r="W141" s="1"/>
  <c r="AE142"/>
  <c r="AG144"/>
  <c r="AB145"/>
  <c r="W145" s="1"/>
  <c r="AE146"/>
  <c r="AG148"/>
  <c r="AB149"/>
  <c r="W149" s="1"/>
  <c r="AE150"/>
  <c r="AH151"/>
  <c r="AG152"/>
  <c r="AB153"/>
  <c r="W153" s="1"/>
  <c r="AC157"/>
  <c r="AD157" s="1"/>
  <c r="AC160"/>
  <c r="AD160" s="1"/>
  <c r="AG161"/>
  <c r="AE161"/>
  <c r="AH161"/>
  <c r="AC165"/>
  <c r="AD165" s="1"/>
  <c r="AC168"/>
  <c r="AD168" s="1"/>
  <c r="AG169"/>
  <c r="AE169"/>
  <c r="AH169"/>
  <c r="AC175"/>
  <c r="AD175" s="1"/>
  <c r="AH132"/>
  <c r="AH136"/>
  <c r="AH140"/>
  <c r="AH144"/>
  <c r="AH148"/>
  <c r="AH152"/>
  <c r="AE159"/>
  <c r="AG159"/>
  <c r="AH159"/>
  <c r="AE167"/>
  <c r="AG167"/>
  <c r="AH167"/>
  <c r="AG126"/>
  <c r="AB127"/>
  <c r="W127" s="1"/>
  <c r="AG130"/>
  <c r="AB131"/>
  <c r="W131" s="1"/>
  <c r="AG134"/>
  <c r="AB135"/>
  <c r="W135" s="1"/>
  <c r="AG138"/>
  <c r="AB139"/>
  <c r="W139" s="1"/>
  <c r="AG142"/>
  <c r="AB143"/>
  <c r="W143" s="1"/>
  <c r="AG146"/>
  <c r="AB147"/>
  <c r="W147" s="1"/>
  <c r="AG150"/>
  <c r="AB151"/>
  <c r="W151" s="1"/>
  <c r="AG153"/>
  <c r="AE153"/>
  <c r="AG157"/>
  <c r="AE157"/>
  <c r="AH157"/>
  <c r="AB158"/>
  <c r="W158" s="1"/>
  <c r="AC161"/>
  <c r="AD161" s="1"/>
  <c r="AG165"/>
  <c r="AE165"/>
  <c r="AH165"/>
  <c r="AB166"/>
  <c r="W166" s="1"/>
  <c r="AC169"/>
  <c r="AD169" s="1"/>
  <c r="AE175"/>
  <c r="AG175"/>
  <c r="AE155"/>
  <c r="AG155"/>
  <c r="AH155"/>
  <c r="AB156"/>
  <c r="W156" s="1"/>
  <c r="AE163"/>
  <c r="AG163"/>
  <c r="AH163"/>
  <c r="AB164"/>
  <c r="W164" s="1"/>
  <c r="AE171"/>
  <c r="AG171"/>
  <c r="AH171"/>
  <c r="AB172"/>
  <c r="W172" s="1"/>
  <c r="AE173"/>
  <c r="AE177"/>
  <c r="AG179"/>
  <c r="AB180"/>
  <c r="W180" s="1"/>
  <c r="AE181"/>
  <c r="AG183"/>
  <c r="AB184"/>
  <c r="W184" s="1"/>
  <c r="AE185"/>
  <c r="AG187"/>
  <c r="AB188"/>
  <c r="W188" s="1"/>
  <c r="AE189"/>
  <c r="AG191"/>
  <c r="AB192"/>
  <c r="W192" s="1"/>
  <c r="AE193"/>
  <c r="AG195"/>
  <c r="AB196"/>
  <c r="W196" s="1"/>
  <c r="AE197"/>
  <c r="AG199"/>
  <c r="AB200"/>
  <c r="W200" s="1"/>
  <c r="AE201"/>
  <c r="AH179"/>
  <c r="AH183"/>
  <c r="AH187"/>
  <c r="AH191"/>
  <c r="AH195"/>
  <c r="AH199"/>
  <c r="AG173"/>
  <c r="AB174"/>
  <c r="W174" s="1"/>
  <c r="AG177"/>
  <c r="AB178"/>
  <c r="W178" s="1"/>
  <c r="AG181"/>
  <c r="AB182"/>
  <c r="W182" s="1"/>
  <c r="AG185"/>
  <c r="AB186"/>
  <c r="W186" s="1"/>
  <c r="AG189"/>
  <c r="AB190"/>
  <c r="W190" s="1"/>
  <c r="AG193"/>
  <c r="AB194"/>
  <c r="W194" s="1"/>
  <c r="AG197"/>
  <c r="AB198"/>
  <c r="W198" s="1"/>
  <c r="AG201"/>
  <c r="AB2"/>
  <c r="W2" s="1"/>
  <c r="AB5"/>
  <c r="W5" s="1"/>
  <c r="AH5"/>
  <c r="AC9"/>
  <c r="AD9" s="1"/>
  <c r="AC10"/>
  <c r="AD10" s="1"/>
  <c r="AC11"/>
  <c r="AD11" s="1"/>
  <c r="AE12"/>
  <c r="AB14"/>
  <c r="W14" s="1"/>
  <c r="AB15"/>
  <c r="W15" s="1"/>
  <c r="AC16"/>
  <c r="AD16" s="1"/>
  <c r="AE17"/>
  <c r="AC18"/>
  <c r="AD18" s="1"/>
  <c r="AB22"/>
  <c r="W22" s="1"/>
  <c r="AB27"/>
  <c r="W27" s="1"/>
  <c r="AC28"/>
  <c r="AD28" s="1"/>
  <c r="AG30"/>
  <c r="AC31"/>
  <c r="AD31" s="1"/>
  <c r="AC33"/>
  <c r="AD33" s="1"/>
  <c r="AE5"/>
  <c r="AE16"/>
  <c r="AG26"/>
  <c r="AH33"/>
  <c r="AG33"/>
  <c r="AG34"/>
  <c r="AE34"/>
  <c r="AC37"/>
  <c r="AD37" s="1"/>
  <c r="AH2"/>
  <c r="AE4"/>
  <c r="AG6"/>
  <c r="AC8"/>
  <c r="AD8" s="1"/>
  <c r="AH12"/>
  <c r="AB13"/>
  <c r="W13" s="1"/>
  <c r="AH17"/>
  <c r="AC20"/>
  <c r="AD20" s="1"/>
  <c r="AG22"/>
  <c r="AC25"/>
  <c r="AD25" s="1"/>
  <c r="AH26"/>
  <c r="AE3"/>
  <c r="AC5"/>
  <c r="AD5" s="1"/>
  <c r="AH6"/>
  <c r="AE8"/>
  <c r="AG10"/>
  <c r="AC12"/>
  <c r="AD12" s="1"/>
  <c r="AH16"/>
  <c r="AB17"/>
  <c r="W17" s="1"/>
  <c r="AG18"/>
  <c r="AC21"/>
  <c r="AD21" s="1"/>
  <c r="AE21"/>
  <c r="AC22"/>
  <c r="AD22" s="1"/>
  <c r="AH22"/>
  <c r="AB26"/>
  <c r="W26" s="1"/>
  <c r="AH29"/>
  <c r="AC32"/>
  <c r="AD32" s="1"/>
  <c r="AE33"/>
  <c r="AG20"/>
  <c r="AB21"/>
  <c r="W21" s="1"/>
  <c r="AG24"/>
  <c r="AB25"/>
  <c r="W25" s="1"/>
  <c r="AG28"/>
  <c r="AB29"/>
  <c r="W29" s="1"/>
  <c r="AG32"/>
  <c r="AB33"/>
  <c r="W33" s="1"/>
  <c r="AG36"/>
  <c r="AB37"/>
  <c r="W37" s="1"/>
  <c r="AE38"/>
  <c r="AG40"/>
  <c r="AB41"/>
  <c r="W41" s="1"/>
  <c r="AE42"/>
  <c r="AG44"/>
  <c r="AB45"/>
  <c r="W45" s="1"/>
  <c r="AE46"/>
  <c r="AG48"/>
  <c r="AB49"/>
  <c r="W49" s="1"/>
  <c r="AE50"/>
  <c r="AG52"/>
  <c r="AB53"/>
  <c r="W53" s="1"/>
  <c r="AG53"/>
  <c r="AB54"/>
  <c r="W54" s="1"/>
  <c r="AC55"/>
  <c r="AD55" s="1"/>
  <c r="AH59"/>
  <c r="AB60"/>
  <c r="W60" s="1"/>
  <c r="AH60"/>
  <c r="AG64"/>
  <c r="AH65"/>
  <c r="AE67"/>
  <c r="AB69"/>
  <c r="W69" s="1"/>
  <c r="AG69"/>
  <c r="AB70"/>
  <c r="W70" s="1"/>
  <c r="AC71"/>
  <c r="AD71" s="1"/>
  <c r="AG73"/>
  <c r="AE73"/>
  <c r="AH73"/>
  <c r="AC76"/>
  <c r="AD76" s="1"/>
  <c r="AG89"/>
  <c r="AE89"/>
  <c r="AB34"/>
  <c r="W34" s="1"/>
  <c r="AG37"/>
  <c r="AB38"/>
  <c r="W38" s="1"/>
  <c r="AG41"/>
  <c r="AB42"/>
  <c r="W42" s="1"/>
  <c r="AG45"/>
  <c r="AB46"/>
  <c r="W46" s="1"/>
  <c r="AG49"/>
  <c r="AB50"/>
  <c r="W50" s="1"/>
  <c r="AH53"/>
  <c r="AE55"/>
  <c r="AB57"/>
  <c r="W57" s="1"/>
  <c r="AB58"/>
  <c r="W58" s="1"/>
  <c r="AC59"/>
  <c r="AD59" s="1"/>
  <c r="AH63"/>
  <c r="AB64"/>
  <c r="W64" s="1"/>
  <c r="AH64"/>
  <c r="AG68"/>
  <c r="AH69"/>
  <c r="AE71"/>
  <c r="AG77"/>
  <c r="AE77"/>
  <c r="AC80"/>
  <c r="AD80" s="1"/>
  <c r="AC85"/>
  <c r="AD85" s="1"/>
  <c r="AC90"/>
  <c r="AD90" s="1"/>
  <c r="AG38"/>
  <c r="AB39"/>
  <c r="W39" s="1"/>
  <c r="AG42"/>
  <c r="AB43"/>
  <c r="W43" s="1"/>
  <c r="AG46"/>
  <c r="AB47"/>
  <c r="W47" s="1"/>
  <c r="AG50"/>
  <c r="AB51"/>
  <c r="W51" s="1"/>
  <c r="AC56"/>
  <c r="AD56" s="1"/>
  <c r="AE59"/>
  <c r="AB61"/>
  <c r="W61" s="1"/>
  <c r="AB62"/>
  <c r="W62" s="1"/>
  <c r="AC63"/>
  <c r="AD63" s="1"/>
  <c r="AB68"/>
  <c r="W68" s="1"/>
  <c r="AH68"/>
  <c r="AC72"/>
  <c r="AD72" s="1"/>
  <c r="AC73"/>
  <c r="AD73" s="1"/>
  <c r="AC74"/>
  <c r="AD74" s="1"/>
  <c r="AC78"/>
  <c r="AD78" s="1"/>
  <c r="AG81"/>
  <c r="AE81"/>
  <c r="AC89"/>
  <c r="AD89" s="1"/>
  <c r="AE63"/>
  <c r="AG85"/>
  <c r="AE85"/>
  <c r="AG75"/>
  <c r="AB76"/>
  <c r="W76" s="1"/>
  <c r="AG79"/>
  <c r="AB80"/>
  <c r="W80" s="1"/>
  <c r="AG83"/>
  <c r="AB84"/>
  <c r="W84" s="1"/>
  <c r="AG87"/>
  <c r="AB88"/>
  <c r="W88" s="1"/>
  <c r="AG91"/>
  <c r="AB92"/>
  <c r="W92" s="1"/>
  <c r="AE93"/>
  <c r="AG95"/>
  <c r="AB96"/>
  <c r="W96" s="1"/>
  <c r="AE97"/>
  <c r="AG99"/>
  <c r="AB100"/>
  <c r="W100" s="1"/>
  <c r="AE101"/>
  <c r="AH75"/>
  <c r="AG76"/>
  <c r="AB77"/>
  <c r="W77" s="1"/>
  <c r="AG80"/>
  <c r="AB81"/>
  <c r="W81" s="1"/>
  <c r="AG84"/>
  <c r="AB85"/>
  <c r="W85" s="1"/>
  <c r="AG88"/>
  <c r="AB89"/>
  <c r="W89" s="1"/>
  <c r="AG92"/>
  <c r="AB93"/>
  <c r="W93" s="1"/>
  <c r="AG96"/>
  <c r="AB97"/>
  <c r="W97" s="1"/>
  <c r="AG100"/>
  <c r="AB101"/>
  <c r="W101" s="1"/>
  <c r="AG93"/>
  <c r="AB94"/>
  <c r="W94" s="1"/>
  <c r="AG97"/>
  <c r="AB98"/>
  <c r="W98" s="1"/>
  <c r="AG101"/>
  <c r="AH101" i="5"/>
  <c r="AH97"/>
  <c r="AH93"/>
  <c r="AH89"/>
  <c r="AH85"/>
  <c r="AH81"/>
  <c r="AH77"/>
  <c r="AH73"/>
  <c r="AH69"/>
  <c r="AH65"/>
  <c r="AH61"/>
  <c r="AH57"/>
  <c r="AH53"/>
  <c r="AH49"/>
  <c r="AH45"/>
  <c r="AH41"/>
  <c r="AH37"/>
  <c r="AH33"/>
  <c r="AH29"/>
  <c r="AH25"/>
  <c r="AH21"/>
  <c r="AH17"/>
  <c r="AH13"/>
  <c r="AH9"/>
  <c r="AH5"/>
  <c r="AH98" i="4"/>
  <c r="AH94"/>
  <c r="AH90"/>
  <c r="AH86"/>
  <c r="AH82"/>
  <c r="AH78"/>
  <c r="AH74"/>
  <c r="AH70"/>
  <c r="AH66"/>
  <c r="AH62"/>
  <c r="AH58"/>
  <c r="AH54"/>
  <c r="AH50"/>
  <c r="AH46"/>
  <c r="AH42"/>
  <c r="AH38"/>
  <c r="AH34"/>
  <c r="AH30"/>
  <c r="AH26"/>
  <c r="AH22"/>
  <c r="AH18"/>
  <c r="AH14"/>
  <c r="AH10"/>
  <c r="AH6"/>
  <c r="AE98"/>
  <c r="AE94"/>
  <c r="AE90"/>
  <c r="AE86"/>
  <c r="AE82"/>
  <c r="AE78"/>
  <c r="AE74"/>
  <c r="AE70"/>
  <c r="AE66"/>
  <c r="AE62"/>
  <c r="AE58"/>
  <c r="AE54"/>
  <c r="AE50"/>
  <c r="AE46"/>
  <c r="AE42"/>
  <c r="AE38"/>
  <c r="AE34"/>
  <c r="AE30"/>
  <c r="AE26"/>
  <c r="AE22"/>
  <c r="AE18"/>
  <c r="AE14"/>
  <c r="AE10"/>
  <c r="AE6"/>
  <c r="AG90" i="6"/>
  <c r="AG86"/>
  <c r="AG82"/>
  <c r="AG78"/>
  <c r="AG74"/>
  <c r="AG70"/>
  <c r="AG66"/>
  <c r="AG62"/>
  <c r="AG58"/>
  <c r="AG54"/>
  <c r="AG50"/>
  <c r="AG46"/>
  <c r="AG42"/>
  <c r="AG38"/>
  <c r="AG34"/>
  <c r="AG30"/>
  <c r="AG26"/>
  <c r="AG22"/>
  <c r="AG18"/>
  <c r="AG14"/>
  <c r="AG10"/>
  <c r="AG6"/>
  <c r="AG102" i="8"/>
  <c r="AG98"/>
  <c r="AG94"/>
  <c r="AG90"/>
  <c r="AG86"/>
  <c r="AG82"/>
  <c r="AG78"/>
  <c r="AG74"/>
  <c r="AG70"/>
  <c r="AG66"/>
  <c r="AG62"/>
  <c r="AG58"/>
  <c r="AG54"/>
  <c r="AG50"/>
  <c r="AG46"/>
  <c r="AG42"/>
  <c r="AG38"/>
  <c r="AG34"/>
  <c r="AG30"/>
  <c r="AG26"/>
  <c r="AG22"/>
  <c r="AG18"/>
  <c r="AG14"/>
  <c r="AG10"/>
  <c r="AG6"/>
  <c r="AH102"/>
  <c r="AH98"/>
  <c r="AH94"/>
  <c r="AH90"/>
  <c r="AH86"/>
  <c r="AH82"/>
  <c r="AH78"/>
  <c r="AH74"/>
  <c r="AH70"/>
  <c r="AH66"/>
  <c r="AH62"/>
  <c r="AH58"/>
  <c r="AH54"/>
  <c r="AH50"/>
  <c r="AH46"/>
  <c r="AH42"/>
  <c r="AH38"/>
  <c r="AH34"/>
  <c r="AH30"/>
  <c r="AH26"/>
  <c r="AH22"/>
  <c r="AH18"/>
  <c r="AH14"/>
  <c r="AH10"/>
  <c r="AH6"/>
  <c r="AG13" i="7"/>
  <c r="AG30"/>
  <c r="AG46"/>
  <c r="AG62"/>
  <c r="AE76"/>
  <c r="AC15"/>
  <c r="AD15" s="1"/>
  <c r="AC47"/>
  <c r="AD47" s="1"/>
  <c r="AC52"/>
  <c r="AD52" s="1"/>
  <c r="AC56"/>
  <c r="AD56" s="1"/>
  <c r="AC60"/>
  <c r="AD60" s="1"/>
  <c r="AC64"/>
  <c r="AD64" s="1"/>
  <c r="AC68"/>
  <c r="AD68" s="1"/>
  <c r="AC72"/>
  <c r="AD72" s="1"/>
  <c r="AC76"/>
  <c r="AD76" s="1"/>
  <c r="AC80"/>
  <c r="AD80" s="1"/>
  <c r="AC84"/>
  <c r="AD84" s="1"/>
  <c r="AC88"/>
  <c r="AD88" s="1"/>
  <c r="AC92"/>
  <c r="AD92" s="1"/>
  <c r="AC96"/>
  <c r="AD96" s="1"/>
  <c r="AC100"/>
  <c r="AD100" s="1"/>
  <c r="AB14"/>
  <c r="W14" s="1"/>
  <c r="AB30"/>
  <c r="W30" s="1"/>
  <c r="AB2"/>
  <c r="W2" s="1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2"/>
  <c r="AC2" s="1"/>
  <c r="AD2" s="1"/>
  <c r="Z3"/>
  <c r="Z4"/>
  <c r="Z5"/>
  <c r="AB5" s="1"/>
  <c r="W5" s="1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Y3"/>
  <c r="Y4"/>
  <c r="AC4" s="1"/>
  <c r="AD4" s="1"/>
  <c r="Y5"/>
  <c r="AC5" s="1"/>
  <c r="AD5" s="1"/>
  <c r="Y6"/>
  <c r="Y7"/>
  <c r="AB7" s="1"/>
  <c r="W7" s="1"/>
  <c r="Y8"/>
  <c r="AC8" s="1"/>
  <c r="AD8" s="1"/>
  <c r="Y9"/>
  <c r="Y10"/>
  <c r="AC10" s="1"/>
  <c r="AD10" s="1"/>
  <c r="Y11"/>
  <c r="Y12"/>
  <c r="AC12" s="1"/>
  <c r="AD12" s="1"/>
  <c r="Y13"/>
  <c r="Y14"/>
  <c r="AC14" s="1"/>
  <c r="AD14" s="1"/>
  <c r="Y15"/>
  <c r="AB15" s="1"/>
  <c r="W15" s="1"/>
  <c r="Y16"/>
  <c r="AC16" s="1"/>
  <c r="AD16" s="1"/>
  <c r="Y17"/>
  <c r="Y18"/>
  <c r="AC18" s="1"/>
  <c r="AD18" s="1"/>
  <c r="Y19"/>
  <c r="Y20"/>
  <c r="AC20" s="1"/>
  <c r="AD20" s="1"/>
  <c r="Y21"/>
  <c r="Y22"/>
  <c r="AC22" s="1"/>
  <c r="AD22" s="1"/>
  <c r="Y23"/>
  <c r="AB23" s="1"/>
  <c r="W23" s="1"/>
  <c r="Y24"/>
  <c r="AC24" s="1"/>
  <c r="AD24" s="1"/>
  <c r="Y25"/>
  <c r="Y26"/>
  <c r="AC26" s="1"/>
  <c r="AD26" s="1"/>
  <c r="Y27"/>
  <c r="Y28"/>
  <c r="AC28" s="1"/>
  <c r="AD28" s="1"/>
  <c r="Y29"/>
  <c r="Y30"/>
  <c r="AC30" s="1"/>
  <c r="AD30" s="1"/>
  <c r="Y31"/>
  <c r="AB31" s="1"/>
  <c r="W31" s="1"/>
  <c r="Y32"/>
  <c r="AC32" s="1"/>
  <c r="AD32" s="1"/>
  <c r="Y33"/>
  <c r="Y34"/>
  <c r="AC34" s="1"/>
  <c r="AD34" s="1"/>
  <c r="Y35"/>
  <c r="Y36"/>
  <c r="AC36" s="1"/>
  <c r="AD36" s="1"/>
  <c r="Y37"/>
  <c r="Y38"/>
  <c r="AC38" s="1"/>
  <c r="AD38" s="1"/>
  <c r="Y39"/>
  <c r="AB39" s="1"/>
  <c r="W39" s="1"/>
  <c r="Y40"/>
  <c r="AC40" s="1"/>
  <c r="AD40" s="1"/>
  <c r="Y41"/>
  <c r="Y42"/>
  <c r="AC42" s="1"/>
  <c r="AD42" s="1"/>
  <c r="Y43"/>
  <c r="Y44"/>
  <c r="AC44" s="1"/>
  <c r="AD44" s="1"/>
  <c r="Y45"/>
  <c r="Y46"/>
  <c r="AC46" s="1"/>
  <c r="AD46" s="1"/>
  <c r="Y47"/>
  <c r="AB47" s="1"/>
  <c r="W47" s="1"/>
  <c r="Y48"/>
  <c r="AC48" s="1"/>
  <c r="AD48" s="1"/>
  <c r="Y49"/>
  <c r="AC49" s="1"/>
  <c r="AD49" s="1"/>
  <c r="Y50"/>
  <c r="AC50" s="1"/>
  <c r="AD50" s="1"/>
  <c r="Y51"/>
  <c r="Y52"/>
  <c r="AB52" s="1"/>
  <c r="W52" s="1"/>
  <c r="Y53"/>
  <c r="AC53" s="1"/>
  <c r="AD53" s="1"/>
  <c r="Y54"/>
  <c r="AC54" s="1"/>
  <c r="AD54" s="1"/>
  <c r="Y55"/>
  <c r="Y56"/>
  <c r="AB56" s="1"/>
  <c r="W56" s="1"/>
  <c r="Y57"/>
  <c r="AC57" s="1"/>
  <c r="AD57" s="1"/>
  <c r="Y58"/>
  <c r="AC58" s="1"/>
  <c r="AD58" s="1"/>
  <c r="Y59"/>
  <c r="Y60"/>
  <c r="AB60" s="1"/>
  <c r="W60" s="1"/>
  <c r="Y61"/>
  <c r="AC61" s="1"/>
  <c r="AD61" s="1"/>
  <c r="Y62"/>
  <c r="AC62" s="1"/>
  <c r="AD62" s="1"/>
  <c r="Y63"/>
  <c r="Y64"/>
  <c r="AB64" s="1"/>
  <c r="W64" s="1"/>
  <c r="Y65"/>
  <c r="AC65" s="1"/>
  <c r="AD65" s="1"/>
  <c r="Y66"/>
  <c r="AC66" s="1"/>
  <c r="AD66" s="1"/>
  <c r="Y67"/>
  <c r="Y68"/>
  <c r="AB68" s="1"/>
  <c r="W68" s="1"/>
  <c r="Y69"/>
  <c r="AC69" s="1"/>
  <c r="AD69" s="1"/>
  <c r="Y70"/>
  <c r="AC70" s="1"/>
  <c r="AD70" s="1"/>
  <c r="Y71"/>
  <c r="Y72"/>
  <c r="AB72" s="1"/>
  <c r="W72" s="1"/>
  <c r="Y73"/>
  <c r="AC73" s="1"/>
  <c r="AD73" s="1"/>
  <c r="Y74"/>
  <c r="AC74" s="1"/>
  <c r="AD74" s="1"/>
  <c r="Y75"/>
  <c r="Y76"/>
  <c r="AB76" s="1"/>
  <c r="W76" s="1"/>
  <c r="Y77"/>
  <c r="AC77" s="1"/>
  <c r="AD77" s="1"/>
  <c r="Y78"/>
  <c r="AC78" s="1"/>
  <c r="AD78" s="1"/>
  <c r="Y79"/>
  <c r="Y80"/>
  <c r="AB80" s="1"/>
  <c r="W80" s="1"/>
  <c r="Y81"/>
  <c r="AC81" s="1"/>
  <c r="AD81" s="1"/>
  <c r="Y82"/>
  <c r="AC82" s="1"/>
  <c r="AD82" s="1"/>
  <c r="Y83"/>
  <c r="Y84"/>
  <c r="AB84" s="1"/>
  <c r="W84" s="1"/>
  <c r="Y85"/>
  <c r="AC85" s="1"/>
  <c r="AD85" s="1"/>
  <c r="Y86"/>
  <c r="AC86" s="1"/>
  <c r="AD86" s="1"/>
  <c r="Y87"/>
  <c r="Y88"/>
  <c r="AB88" s="1"/>
  <c r="W88" s="1"/>
  <c r="Y89"/>
  <c r="AC89" s="1"/>
  <c r="AD89" s="1"/>
  <c r="Y90"/>
  <c r="AC90" s="1"/>
  <c r="AD90" s="1"/>
  <c r="Y91"/>
  <c r="Y92"/>
  <c r="AB92" s="1"/>
  <c r="W92" s="1"/>
  <c r="Y93"/>
  <c r="AC93" s="1"/>
  <c r="AD93" s="1"/>
  <c r="Y94"/>
  <c r="AC94" s="1"/>
  <c r="AD94" s="1"/>
  <c r="Y95"/>
  <c r="Y96"/>
  <c r="AB96" s="1"/>
  <c r="W96" s="1"/>
  <c r="Y97"/>
  <c r="AC97" s="1"/>
  <c r="AD97" s="1"/>
  <c r="Y98"/>
  <c r="AC98" s="1"/>
  <c r="AD98" s="1"/>
  <c r="Y99"/>
  <c r="Y100"/>
  <c r="AB100" s="1"/>
  <c r="W100" s="1"/>
  <c r="Y101"/>
  <c r="AC101" s="1"/>
  <c r="AD101" s="1"/>
  <c r="U3"/>
  <c r="U4"/>
  <c r="U5"/>
  <c r="U6"/>
  <c r="U7"/>
  <c r="U8"/>
  <c r="U9"/>
  <c r="AG9" s="1"/>
  <c r="U10"/>
  <c r="U11"/>
  <c r="AE11" s="1"/>
  <c r="U12"/>
  <c r="U13"/>
  <c r="U14"/>
  <c r="U15"/>
  <c r="U16"/>
  <c r="AH16" s="1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AE60" s="1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AG94" s="1"/>
  <c r="U95"/>
  <c r="U96"/>
  <c r="U97"/>
  <c r="U98"/>
  <c r="U99"/>
  <c r="U100"/>
  <c r="U101"/>
  <c r="U2"/>
  <c r="X2" i="6"/>
  <c r="X2" i="4"/>
  <c r="P54" i="8"/>
  <c r="Q54" s="1"/>
  <c r="P55"/>
  <c r="Q55" s="1"/>
  <c r="P56"/>
  <c r="Q56" s="1"/>
  <c r="P57"/>
  <c r="Q57" s="1"/>
  <c r="P58"/>
  <c r="Q58" s="1"/>
  <c r="P59"/>
  <c r="Q59" s="1"/>
  <c r="P60"/>
  <c r="Q60" s="1"/>
  <c r="P61"/>
  <c r="Q61" s="1"/>
  <c r="P62"/>
  <c r="Q62" s="1"/>
  <c r="P63"/>
  <c r="Q63" s="1"/>
  <c r="P64"/>
  <c r="Q64" s="1"/>
  <c r="P65"/>
  <c r="Q65" s="1"/>
  <c r="P66"/>
  <c r="Q66" s="1"/>
  <c r="P67"/>
  <c r="Q67" s="1"/>
  <c r="P68"/>
  <c r="Q68" s="1"/>
  <c r="P69"/>
  <c r="Q69" s="1"/>
  <c r="P70"/>
  <c r="Q70" s="1"/>
  <c r="P71"/>
  <c r="Q71" s="1"/>
  <c r="P72"/>
  <c r="Q72" s="1"/>
  <c r="P73"/>
  <c r="Q73" s="1"/>
  <c r="P74"/>
  <c r="Q74" s="1"/>
  <c r="P75"/>
  <c r="Q75" s="1"/>
  <c r="P76"/>
  <c r="Q76" s="1"/>
  <c r="P77"/>
  <c r="Q77" s="1"/>
  <c r="P78"/>
  <c r="Q78" s="1"/>
  <c r="P79"/>
  <c r="Q79" s="1"/>
  <c r="P80"/>
  <c r="Q80" s="1"/>
  <c r="P81"/>
  <c r="Q81" s="1"/>
  <c r="P82"/>
  <c r="Q82" s="1"/>
  <c r="P83"/>
  <c r="Q83" s="1"/>
  <c r="P84"/>
  <c r="Q84" s="1"/>
  <c r="P85"/>
  <c r="Q85" s="1"/>
  <c r="P86"/>
  <c r="Q86" s="1"/>
  <c r="P87"/>
  <c r="Q87" s="1"/>
  <c r="P88"/>
  <c r="Q88" s="1"/>
  <c r="P89"/>
  <c r="Q89" s="1"/>
  <c r="P90"/>
  <c r="Q90" s="1"/>
  <c r="P91"/>
  <c r="Q91" s="1"/>
  <c r="P92"/>
  <c r="Q92" s="1"/>
  <c r="P93"/>
  <c r="Q93" s="1"/>
  <c r="P94"/>
  <c r="Q94" s="1"/>
  <c r="P95"/>
  <c r="Q95" s="1"/>
  <c r="P96"/>
  <c r="Q96" s="1"/>
  <c r="P97"/>
  <c r="Q97" s="1"/>
  <c r="P98"/>
  <c r="Q98" s="1"/>
  <c r="P99"/>
  <c r="Q99" s="1"/>
  <c r="P100"/>
  <c r="Q100" s="1"/>
  <c r="P101"/>
  <c r="Q101" s="1"/>
  <c r="P102"/>
  <c r="Q102" s="1"/>
  <c r="P53"/>
  <c r="Q53" s="1"/>
  <c r="Q17"/>
  <c r="Q21"/>
  <c r="Q25"/>
  <c r="Q29"/>
  <c r="Q33"/>
  <c r="Q37"/>
  <c r="Q41"/>
  <c r="Q45"/>
  <c r="P16"/>
  <c r="Q16" s="1"/>
  <c r="P17"/>
  <c r="P18"/>
  <c r="Q18" s="1"/>
  <c r="P19"/>
  <c r="Q19" s="1"/>
  <c r="P20"/>
  <c r="Q20" s="1"/>
  <c r="P21"/>
  <c r="P22"/>
  <c r="Q22" s="1"/>
  <c r="P23"/>
  <c r="Q23" s="1"/>
  <c r="P24"/>
  <c r="Q24" s="1"/>
  <c r="P25"/>
  <c r="P26"/>
  <c r="Q26" s="1"/>
  <c r="P27"/>
  <c r="Q27" s="1"/>
  <c r="P28"/>
  <c r="Q28" s="1"/>
  <c r="P29"/>
  <c r="P30"/>
  <c r="Q30" s="1"/>
  <c r="P31"/>
  <c r="Q31" s="1"/>
  <c r="P32"/>
  <c r="Q32" s="1"/>
  <c r="P33"/>
  <c r="P34"/>
  <c r="Q34" s="1"/>
  <c r="P35"/>
  <c r="Q35" s="1"/>
  <c r="P36"/>
  <c r="Q36" s="1"/>
  <c r="P37"/>
  <c r="P38"/>
  <c r="Q38" s="1"/>
  <c r="P39"/>
  <c r="Q39" s="1"/>
  <c r="P40"/>
  <c r="Q40" s="1"/>
  <c r="P41"/>
  <c r="P42"/>
  <c r="Q42" s="1"/>
  <c r="P43"/>
  <c r="Q43" s="1"/>
  <c r="P44"/>
  <c r="Q44" s="1"/>
  <c r="P45"/>
  <c r="P46"/>
  <c r="Q46" s="1"/>
  <c r="P47"/>
  <c r="Q47" s="1"/>
  <c r="P48"/>
  <c r="Q48" s="1"/>
  <c r="P49"/>
  <c r="Q49" s="1"/>
  <c r="P50"/>
  <c r="Q50" s="1"/>
  <c r="P51"/>
  <c r="Q51" s="1"/>
  <c r="P52"/>
  <c r="Q52" s="1"/>
  <c r="P15"/>
  <c r="Q15" s="1"/>
  <c r="AG335" i="9" l="1"/>
  <c r="AG284"/>
  <c r="AE245"/>
  <c r="AH396"/>
  <c r="AE385"/>
  <c r="AE365"/>
  <c r="AH251"/>
  <c r="AG393"/>
  <c r="AE393"/>
  <c r="AE379"/>
  <c r="AH335"/>
  <c r="AG317"/>
  <c r="AE327"/>
  <c r="AH287"/>
  <c r="AE368"/>
  <c r="AG256"/>
  <c r="AB249"/>
  <c r="W249" s="1"/>
  <c r="AG342"/>
  <c r="AG325"/>
  <c r="AH368"/>
  <c r="AE374"/>
  <c r="AE363"/>
  <c r="AE319"/>
  <c r="AG291"/>
  <c r="AC346"/>
  <c r="AD346" s="1"/>
  <c r="AE295"/>
  <c r="AG304"/>
  <c r="AG295"/>
  <c r="AG388"/>
  <c r="AB227"/>
  <c r="W227" s="1"/>
  <c r="AB222"/>
  <c r="W222" s="1"/>
  <c r="AC251"/>
  <c r="AD251" s="1"/>
  <c r="AC398"/>
  <c r="AD398" s="1"/>
  <c r="AG245"/>
  <c r="AG268"/>
  <c r="AG365"/>
  <c r="AG386"/>
  <c r="AG344"/>
  <c r="AB226"/>
  <c r="W226" s="1"/>
  <c r="AE305"/>
  <c r="AE399"/>
  <c r="AG367"/>
  <c r="AG399"/>
  <c r="AG377"/>
  <c r="AC337"/>
  <c r="AD337" s="1"/>
  <c r="AC392"/>
  <c r="AD392" s="1"/>
  <c r="AH292"/>
  <c r="AB294"/>
  <c r="W294" s="1"/>
  <c r="AG385"/>
  <c r="AH369"/>
  <c r="AH376"/>
  <c r="AG360"/>
  <c r="AG350"/>
  <c r="AG327"/>
  <c r="AE317"/>
  <c r="AG303"/>
  <c r="AE311"/>
  <c r="AG307"/>
  <c r="AC373"/>
  <c r="AD373" s="1"/>
  <c r="AE287"/>
  <c r="AE272"/>
  <c r="AB232"/>
  <c r="W232" s="1"/>
  <c r="AG238"/>
  <c r="AG395"/>
  <c r="AH400"/>
  <c r="AG400"/>
  <c r="AG396"/>
  <c r="AH356"/>
  <c r="AE350"/>
  <c r="AH238"/>
  <c r="AB241"/>
  <c r="W241" s="1"/>
  <c r="AC241"/>
  <c r="AD241" s="1"/>
  <c r="AB299"/>
  <c r="W299" s="1"/>
  <c r="AE284"/>
  <c r="AE251"/>
  <c r="AC244"/>
  <c r="AD244" s="1"/>
  <c r="AE386"/>
  <c r="AG384"/>
  <c r="AE344"/>
  <c r="AG306"/>
  <c r="AG305"/>
  <c r="AB264"/>
  <c r="W264" s="1"/>
  <c r="AH268"/>
  <c r="AB240"/>
  <c r="W240" s="1"/>
  <c r="AH377"/>
  <c r="AH367"/>
  <c r="AH370"/>
  <c r="AE384"/>
  <c r="AB298"/>
  <c r="W298" s="1"/>
  <c r="AH394"/>
  <c r="AG394"/>
  <c r="AG313"/>
  <c r="AH306"/>
  <c r="AE313"/>
  <c r="AC278"/>
  <c r="AD278" s="1"/>
  <c r="AB302"/>
  <c r="W302" s="1"/>
  <c r="AE401"/>
  <c r="AE383"/>
  <c r="AE371"/>
  <c r="AG363"/>
  <c r="AH354"/>
  <c r="AH378"/>
  <c r="AC365"/>
  <c r="AD365" s="1"/>
  <c r="AG321"/>
  <c r="AC272"/>
  <c r="AD272" s="1"/>
  <c r="AE234"/>
  <c r="AE242"/>
  <c r="AB290"/>
  <c r="W290" s="1"/>
  <c r="AG387"/>
  <c r="AG371"/>
  <c r="AG361"/>
  <c r="AG378"/>
  <c r="AH374"/>
  <c r="AG319"/>
  <c r="AE325"/>
  <c r="AH234"/>
  <c r="AC288"/>
  <c r="AD288" s="1"/>
  <c r="AH260"/>
  <c r="AB273"/>
  <c r="W273" s="1"/>
  <c r="AG242"/>
  <c r="AB225"/>
  <c r="W225" s="1"/>
  <c r="AG354"/>
  <c r="AB348"/>
  <c r="W348" s="1"/>
  <c r="AB340"/>
  <c r="W340" s="1"/>
  <c r="AE321"/>
  <c r="AC309"/>
  <c r="AD309" s="1"/>
  <c r="AC236"/>
  <c r="AD236" s="1"/>
  <c r="AB236"/>
  <c r="W236" s="1"/>
  <c r="AC257"/>
  <c r="AD257" s="1"/>
  <c r="AH256"/>
  <c r="AB223"/>
  <c r="W223" s="1"/>
  <c r="AB259"/>
  <c r="W259" s="1"/>
  <c r="AG401"/>
  <c r="AG383"/>
  <c r="AG382"/>
  <c r="AH361"/>
  <c r="AH358"/>
  <c r="AG358"/>
  <c r="AE342"/>
  <c r="AG323"/>
  <c r="AG315"/>
  <c r="AE323"/>
  <c r="AE315"/>
  <c r="AB203"/>
  <c r="W203" s="1"/>
  <c r="AC280"/>
  <c r="AD280" s="1"/>
  <c r="AC253"/>
  <c r="AD253" s="1"/>
  <c r="AE291"/>
  <c r="AG260"/>
  <c r="AB233"/>
  <c r="W233" s="1"/>
  <c r="AE387"/>
  <c r="AE382"/>
  <c r="AB338"/>
  <c r="W338" s="1"/>
  <c r="AB331"/>
  <c r="W331" s="1"/>
  <c r="AC256"/>
  <c r="AD256" s="1"/>
  <c r="AB256"/>
  <c r="W256" s="1"/>
  <c r="AC215"/>
  <c r="AD215" s="1"/>
  <c r="AC364"/>
  <c r="AD364" s="1"/>
  <c r="AH276"/>
  <c r="AG241"/>
  <c r="AH366"/>
  <c r="AG278"/>
  <c r="AE276"/>
  <c r="AB237"/>
  <c r="W237" s="1"/>
  <c r="AB228"/>
  <c r="W228" s="1"/>
  <c r="AG366"/>
  <c r="AB336"/>
  <c r="W336" s="1"/>
  <c r="AC208"/>
  <c r="AD208" s="1"/>
  <c r="AB397"/>
  <c r="W397" s="1"/>
  <c r="AE388"/>
  <c r="AH333"/>
  <c r="AB292"/>
  <c r="W292" s="1"/>
  <c r="AE333"/>
  <c r="AC391"/>
  <c r="AD391" s="1"/>
  <c r="AC245"/>
  <c r="AD245" s="1"/>
  <c r="AB245"/>
  <c r="W245" s="1"/>
  <c r="AH272"/>
  <c r="AB253"/>
  <c r="W253" s="1"/>
  <c r="AC214"/>
  <c r="AD214" s="1"/>
  <c r="AG389"/>
  <c r="AE389"/>
  <c r="AG380"/>
  <c r="AG362"/>
  <c r="AC381"/>
  <c r="AD381" s="1"/>
  <c r="AG292"/>
  <c r="AC219"/>
  <c r="AD219" s="1"/>
  <c r="AH380"/>
  <c r="AH362"/>
  <c r="AH304"/>
  <c r="AC286"/>
  <c r="AD286" s="1"/>
  <c r="AB252"/>
  <c r="W252" s="1"/>
  <c r="AB284"/>
  <c r="W284" s="1"/>
  <c r="AC279"/>
  <c r="AD279" s="1"/>
  <c r="AB279"/>
  <c r="W279" s="1"/>
  <c r="AC248"/>
  <c r="AD248" s="1"/>
  <c r="AB248"/>
  <c r="W248" s="1"/>
  <c r="AC284"/>
  <c r="AD284" s="1"/>
  <c r="AC282"/>
  <c r="AD282" s="1"/>
  <c r="AH288"/>
  <c r="AB220"/>
  <c r="W220" s="1"/>
  <c r="AE241"/>
  <c r="AG392"/>
  <c r="AC292"/>
  <c r="AD292" s="1"/>
  <c r="AC380"/>
  <c r="AD380" s="1"/>
  <c r="AG269"/>
  <c r="AE269"/>
  <c r="AH269"/>
  <c r="AE279"/>
  <c r="AG279"/>
  <c r="AG288"/>
  <c r="AB283"/>
  <c r="W283" s="1"/>
  <c r="AB260"/>
  <c r="W260" s="1"/>
  <c r="AH392"/>
  <c r="AC390"/>
  <c r="AD390" s="1"/>
  <c r="AG280"/>
  <c r="AH280"/>
  <c r="AC329"/>
  <c r="AD329" s="1"/>
  <c r="AG337"/>
  <c r="AE337"/>
  <c r="AG261"/>
  <c r="AE261"/>
  <c r="AB207"/>
  <c r="W207" s="1"/>
  <c r="AC289"/>
  <c r="AD289" s="1"/>
  <c r="AC301"/>
  <c r="AD301" s="1"/>
  <c r="AB280"/>
  <c r="W280" s="1"/>
  <c r="AB271"/>
  <c r="W271" s="1"/>
  <c r="AB255"/>
  <c r="W255" s="1"/>
  <c r="AB224"/>
  <c r="W224" s="1"/>
  <c r="AC275"/>
  <c r="AD275" s="1"/>
  <c r="AB263"/>
  <c r="W263" s="1"/>
  <c r="AC267"/>
  <c r="AD267" s="1"/>
  <c r="AB208"/>
  <c r="W208" s="1"/>
  <c r="AH99" i="7"/>
  <c r="AG99"/>
  <c r="AE99"/>
  <c r="AH91"/>
  <c r="AG91"/>
  <c r="AE91"/>
  <c r="AH83"/>
  <c r="AG83"/>
  <c r="AE83"/>
  <c r="AH71"/>
  <c r="AG71"/>
  <c r="AE71"/>
  <c r="AH63"/>
  <c r="AG63"/>
  <c r="AE63"/>
  <c r="AH51"/>
  <c r="AG51"/>
  <c r="AE51"/>
  <c r="AH43"/>
  <c r="AG43"/>
  <c r="AE43"/>
  <c r="AH35"/>
  <c r="AG35"/>
  <c r="AE35"/>
  <c r="AH27"/>
  <c r="AG27"/>
  <c r="AE27"/>
  <c r="AH15"/>
  <c r="AG15"/>
  <c r="AE15"/>
  <c r="AH3"/>
  <c r="AG3"/>
  <c r="AE3"/>
  <c r="AH98"/>
  <c r="AE98"/>
  <c r="AG98"/>
  <c r="AH90"/>
  <c r="AE90"/>
  <c r="AG90"/>
  <c r="AH82"/>
  <c r="AE82"/>
  <c r="AG82"/>
  <c r="AH74"/>
  <c r="AE74"/>
  <c r="AG74"/>
  <c r="AB78"/>
  <c r="W78" s="1"/>
  <c r="AH101"/>
  <c r="AE101"/>
  <c r="AG101"/>
  <c r="AH97"/>
  <c r="AE97"/>
  <c r="AG97"/>
  <c r="AH93"/>
  <c r="AE93"/>
  <c r="AG93"/>
  <c r="AH89"/>
  <c r="AE89"/>
  <c r="AG89"/>
  <c r="AH85"/>
  <c r="AE85"/>
  <c r="AG85"/>
  <c r="AH81"/>
  <c r="AE81"/>
  <c r="AG81"/>
  <c r="AH77"/>
  <c r="AE77"/>
  <c r="AG77"/>
  <c r="AH73"/>
  <c r="AE73"/>
  <c r="AG73"/>
  <c r="AB90"/>
  <c r="W90" s="1"/>
  <c r="AB74"/>
  <c r="W74" s="1"/>
  <c r="AB58"/>
  <c r="W58" s="1"/>
  <c r="AB42"/>
  <c r="W42" s="1"/>
  <c r="AB26"/>
  <c r="W26" s="1"/>
  <c r="AB10"/>
  <c r="W10" s="1"/>
  <c r="AC39"/>
  <c r="AD39" s="1"/>
  <c r="AC7"/>
  <c r="AD7" s="1"/>
  <c r="AH95"/>
  <c r="AG95"/>
  <c r="AE95"/>
  <c r="AH87"/>
  <c r="AG87"/>
  <c r="AE87"/>
  <c r="AH79"/>
  <c r="AG79"/>
  <c r="AE79"/>
  <c r="AH67"/>
  <c r="AG67"/>
  <c r="AE67"/>
  <c r="AH59"/>
  <c r="AG59"/>
  <c r="AE59"/>
  <c r="AH47"/>
  <c r="AG47"/>
  <c r="AE47"/>
  <c r="AH39"/>
  <c r="AG39"/>
  <c r="AE39"/>
  <c r="AH31"/>
  <c r="AG31"/>
  <c r="AE31"/>
  <c r="AH23"/>
  <c r="AG23"/>
  <c r="AE23"/>
  <c r="AH11"/>
  <c r="AG11"/>
  <c r="AH7"/>
  <c r="AG7"/>
  <c r="AE7"/>
  <c r="AG2"/>
  <c r="AH2"/>
  <c r="AE2"/>
  <c r="AH94"/>
  <c r="AE94"/>
  <c r="AH86"/>
  <c r="AE86"/>
  <c r="AG86"/>
  <c r="AH78"/>
  <c r="AE78"/>
  <c r="AB94"/>
  <c r="W94" s="1"/>
  <c r="AB62"/>
  <c r="W62" s="1"/>
  <c r="AB46"/>
  <c r="W46" s="1"/>
  <c r="AH100"/>
  <c r="AG100"/>
  <c r="AH96"/>
  <c r="AG96"/>
  <c r="AE96"/>
  <c r="AH92"/>
  <c r="AG92"/>
  <c r="AH88"/>
  <c r="AG88"/>
  <c r="AE88"/>
  <c r="AH84"/>
  <c r="AG84"/>
  <c r="AE84"/>
  <c r="AH80"/>
  <c r="AG80"/>
  <c r="AE80"/>
  <c r="AH76"/>
  <c r="AG76"/>
  <c r="AH72"/>
  <c r="AG72"/>
  <c r="AE72"/>
  <c r="AH68"/>
  <c r="AG68"/>
  <c r="AE68"/>
  <c r="AH64"/>
  <c r="AG64"/>
  <c r="AE64"/>
  <c r="AH60"/>
  <c r="AG60"/>
  <c r="AH56"/>
  <c r="AG56"/>
  <c r="AE56"/>
  <c r="AH52"/>
  <c r="AG52"/>
  <c r="AE52"/>
  <c r="AH48"/>
  <c r="AG48"/>
  <c r="AE48"/>
  <c r="AH44"/>
  <c r="AG44"/>
  <c r="AH40"/>
  <c r="AG40"/>
  <c r="AE40"/>
  <c r="AH36"/>
  <c r="AG36"/>
  <c r="AE36"/>
  <c r="AH32"/>
  <c r="AG32"/>
  <c r="AE32"/>
  <c r="AH28"/>
  <c r="AG28"/>
  <c r="AH24"/>
  <c r="AG24"/>
  <c r="AE24"/>
  <c r="AH20"/>
  <c r="AG20"/>
  <c r="AE20"/>
  <c r="AH12"/>
  <c r="AE12"/>
  <c r="AG12"/>
  <c r="AH8"/>
  <c r="AE8"/>
  <c r="AG8"/>
  <c r="AH4"/>
  <c r="AE4"/>
  <c r="AG4"/>
  <c r="AB99"/>
  <c r="W99" s="1"/>
  <c r="AC99"/>
  <c r="AD99" s="1"/>
  <c r="AB95"/>
  <c r="W95" s="1"/>
  <c r="AC95"/>
  <c r="AD95" s="1"/>
  <c r="AB91"/>
  <c r="W91" s="1"/>
  <c r="AC91"/>
  <c r="AD91" s="1"/>
  <c r="AB87"/>
  <c r="W87" s="1"/>
  <c r="AC87"/>
  <c r="AD87" s="1"/>
  <c r="AB83"/>
  <c r="W83" s="1"/>
  <c r="AC83"/>
  <c r="AD83" s="1"/>
  <c r="AB79"/>
  <c r="W79" s="1"/>
  <c r="AC79"/>
  <c r="AD79" s="1"/>
  <c r="AB75"/>
  <c r="W75" s="1"/>
  <c r="AC75"/>
  <c r="AD75" s="1"/>
  <c r="AB71"/>
  <c r="W71" s="1"/>
  <c r="AC71"/>
  <c r="AD71" s="1"/>
  <c r="AB67"/>
  <c r="W67" s="1"/>
  <c r="AC67"/>
  <c r="AD67" s="1"/>
  <c r="AB63"/>
  <c r="W63" s="1"/>
  <c r="AC63"/>
  <c r="AD63" s="1"/>
  <c r="AB59"/>
  <c r="W59" s="1"/>
  <c r="AC59"/>
  <c r="AD59" s="1"/>
  <c r="AB55"/>
  <c r="W55" s="1"/>
  <c r="AC55"/>
  <c r="AD55" s="1"/>
  <c r="AB51"/>
  <c r="W51" s="1"/>
  <c r="AC51"/>
  <c r="AD51" s="1"/>
  <c r="AB43"/>
  <c r="W43" s="1"/>
  <c r="AC43"/>
  <c r="AD43" s="1"/>
  <c r="AB35"/>
  <c r="W35" s="1"/>
  <c r="AC35"/>
  <c r="AD35" s="1"/>
  <c r="AB27"/>
  <c r="W27" s="1"/>
  <c r="AC27"/>
  <c r="AD27" s="1"/>
  <c r="AB19"/>
  <c r="W19" s="1"/>
  <c r="AC19"/>
  <c r="AD19" s="1"/>
  <c r="AB11"/>
  <c r="W11" s="1"/>
  <c r="AC11"/>
  <c r="AD11" s="1"/>
  <c r="AC3"/>
  <c r="AD3" s="1"/>
  <c r="AB3"/>
  <c r="W3" s="1"/>
  <c r="AB86"/>
  <c r="W86" s="1"/>
  <c r="AB70"/>
  <c r="W70" s="1"/>
  <c r="AB54"/>
  <c r="W54" s="1"/>
  <c r="AB38"/>
  <c r="W38" s="1"/>
  <c r="AB22"/>
  <c r="W22" s="1"/>
  <c r="AC31"/>
  <c r="AD31" s="1"/>
  <c r="AE100"/>
  <c r="AE44"/>
  <c r="AG78"/>
  <c r="AH75"/>
  <c r="AG75"/>
  <c r="AE75"/>
  <c r="AH55"/>
  <c r="AG55"/>
  <c r="AE55"/>
  <c r="AH19"/>
  <c r="AG19"/>
  <c r="AE19"/>
  <c r="AB98"/>
  <c r="W98" s="1"/>
  <c r="AB82"/>
  <c r="W82" s="1"/>
  <c r="AB66"/>
  <c r="W66" s="1"/>
  <c r="AB50"/>
  <c r="W50" s="1"/>
  <c r="AB34"/>
  <c r="W34" s="1"/>
  <c r="AB18"/>
  <c r="W18" s="1"/>
  <c r="AC23"/>
  <c r="AD23" s="1"/>
  <c r="AE92"/>
  <c r="AE28"/>
  <c r="AH70"/>
  <c r="AE70"/>
  <c r="AH66"/>
  <c r="AE66"/>
  <c r="AH62"/>
  <c r="AE62"/>
  <c r="AH58"/>
  <c r="AE58"/>
  <c r="AH54"/>
  <c r="AE54"/>
  <c r="AH50"/>
  <c r="AE50"/>
  <c r="AH46"/>
  <c r="AE46"/>
  <c r="AH42"/>
  <c r="AE42"/>
  <c r="AH38"/>
  <c r="AE38"/>
  <c r="AH34"/>
  <c r="AE34"/>
  <c r="AH30"/>
  <c r="AE30"/>
  <c r="AH26"/>
  <c r="AE26"/>
  <c r="AH22"/>
  <c r="AE22"/>
  <c r="AH18"/>
  <c r="AE18"/>
  <c r="AH14"/>
  <c r="AG14"/>
  <c r="AE14"/>
  <c r="AH10"/>
  <c r="AG10"/>
  <c r="AE10"/>
  <c r="AH6"/>
  <c r="AG6"/>
  <c r="AE6"/>
  <c r="AC45"/>
  <c r="AD45" s="1"/>
  <c r="AC41"/>
  <c r="AD41" s="1"/>
  <c r="AC37"/>
  <c r="AD37" s="1"/>
  <c r="AC33"/>
  <c r="AD33" s="1"/>
  <c r="AC29"/>
  <c r="AD29" s="1"/>
  <c r="AC25"/>
  <c r="AD25" s="1"/>
  <c r="AC21"/>
  <c r="AD21" s="1"/>
  <c r="AC17"/>
  <c r="AD17" s="1"/>
  <c r="AC13"/>
  <c r="AD13" s="1"/>
  <c r="AC9"/>
  <c r="AD9" s="1"/>
  <c r="AB101"/>
  <c r="W101" s="1"/>
  <c r="AB97"/>
  <c r="W97" s="1"/>
  <c r="AB93"/>
  <c r="W93" s="1"/>
  <c r="AB89"/>
  <c r="W89" s="1"/>
  <c r="AB85"/>
  <c r="W85" s="1"/>
  <c r="AB81"/>
  <c r="W81" s="1"/>
  <c r="AB77"/>
  <c r="W77" s="1"/>
  <c r="AB73"/>
  <c r="W73" s="1"/>
  <c r="AB69"/>
  <c r="W69" s="1"/>
  <c r="AB65"/>
  <c r="W65" s="1"/>
  <c r="AB61"/>
  <c r="W61" s="1"/>
  <c r="AB57"/>
  <c r="W57" s="1"/>
  <c r="AB53"/>
  <c r="W53" s="1"/>
  <c r="AB49"/>
  <c r="W49" s="1"/>
  <c r="AB45"/>
  <c r="W45" s="1"/>
  <c r="AB41"/>
  <c r="W41" s="1"/>
  <c r="AB37"/>
  <c r="W37" s="1"/>
  <c r="AB33"/>
  <c r="W33" s="1"/>
  <c r="AB29"/>
  <c r="W29" s="1"/>
  <c r="AB25"/>
  <c r="W25" s="1"/>
  <c r="AB21"/>
  <c r="W21" s="1"/>
  <c r="AB17"/>
  <c r="W17" s="1"/>
  <c r="AB13"/>
  <c r="W13" s="1"/>
  <c r="AB9"/>
  <c r="W9" s="1"/>
  <c r="AB4"/>
  <c r="W4" s="1"/>
  <c r="AG58"/>
  <c r="AG42"/>
  <c r="AG26"/>
  <c r="AH69"/>
  <c r="AE69"/>
  <c r="AG69"/>
  <c r="AH65"/>
  <c r="AE65"/>
  <c r="AG65"/>
  <c r="AH61"/>
  <c r="AE61"/>
  <c r="AG61"/>
  <c r="AH57"/>
  <c r="AE57"/>
  <c r="AG57"/>
  <c r="AH53"/>
  <c r="AE53"/>
  <c r="AG53"/>
  <c r="AH49"/>
  <c r="AE49"/>
  <c r="AG49"/>
  <c r="AH45"/>
  <c r="AE45"/>
  <c r="AG45"/>
  <c r="AH41"/>
  <c r="AE41"/>
  <c r="AG41"/>
  <c r="AH37"/>
  <c r="AE37"/>
  <c r="AG37"/>
  <c r="AH33"/>
  <c r="AE33"/>
  <c r="AG33"/>
  <c r="AH29"/>
  <c r="AE29"/>
  <c r="AG29"/>
  <c r="AH25"/>
  <c r="AE25"/>
  <c r="AG25"/>
  <c r="AH21"/>
  <c r="AE21"/>
  <c r="AG21"/>
  <c r="AH17"/>
  <c r="AE17"/>
  <c r="AG17"/>
  <c r="AH13"/>
  <c r="AE13"/>
  <c r="AH9"/>
  <c r="AE9"/>
  <c r="AH5"/>
  <c r="AE5"/>
  <c r="AB48"/>
  <c r="W48" s="1"/>
  <c r="AB44"/>
  <c r="W44" s="1"/>
  <c r="AB40"/>
  <c r="W40" s="1"/>
  <c r="AB36"/>
  <c r="W36" s="1"/>
  <c r="AB32"/>
  <c r="W32" s="1"/>
  <c r="AB28"/>
  <c r="W28" s="1"/>
  <c r="AB24"/>
  <c r="W24" s="1"/>
  <c r="AB20"/>
  <c r="W20" s="1"/>
  <c r="AB16"/>
  <c r="W16" s="1"/>
  <c r="AB12"/>
  <c r="W12" s="1"/>
  <c r="AB8"/>
  <c r="W8" s="1"/>
  <c r="AG70"/>
  <c r="AG54"/>
  <c r="AG38"/>
  <c r="AG22"/>
  <c r="AG5"/>
  <c r="AB6"/>
  <c r="W6" s="1"/>
  <c r="AG66"/>
  <c r="AG50"/>
  <c r="AG34"/>
  <c r="AG18"/>
  <c r="AG357" i="9"/>
  <c r="AE357"/>
  <c r="AH357"/>
  <c r="AG353"/>
  <c r="AE353"/>
  <c r="AH353"/>
  <c r="AG349"/>
  <c r="AE349"/>
  <c r="AH349"/>
  <c r="AG345"/>
  <c r="AE345"/>
  <c r="AH345"/>
  <c r="AG341"/>
  <c r="AE341"/>
  <c r="AH341"/>
  <c r="AE330"/>
  <c r="AG330"/>
  <c r="AH330"/>
  <c r="AE322"/>
  <c r="AH322"/>
  <c r="AG322"/>
  <c r="AE314"/>
  <c r="AH314"/>
  <c r="AG314"/>
  <c r="AE334"/>
  <c r="AH334"/>
  <c r="AG334"/>
  <c r="AE328"/>
  <c r="AH328"/>
  <c r="AG328"/>
  <c r="AE320"/>
  <c r="AH320"/>
  <c r="AG320"/>
  <c r="AE312"/>
  <c r="AH312"/>
  <c r="AG312"/>
  <c r="AC332"/>
  <c r="AD332" s="1"/>
  <c r="AG359"/>
  <c r="AH359"/>
  <c r="AE359"/>
  <c r="AG355"/>
  <c r="AE355"/>
  <c r="AH355"/>
  <c r="AG351"/>
  <c r="AE351"/>
  <c r="AH351"/>
  <c r="AG347"/>
  <c r="AE347"/>
  <c r="AH347"/>
  <c r="AG343"/>
  <c r="AE343"/>
  <c r="AH343"/>
  <c r="AG339"/>
  <c r="AH339"/>
  <c r="AE339"/>
  <c r="AE326"/>
  <c r="AH326"/>
  <c r="AG326"/>
  <c r="AE318"/>
  <c r="AH318"/>
  <c r="AG318"/>
  <c r="AE310"/>
  <c r="AH310"/>
  <c r="AG310"/>
  <c r="AE324"/>
  <c r="AH324"/>
  <c r="AG324"/>
  <c r="AE316"/>
  <c r="AH316"/>
  <c r="AG316"/>
  <c r="AC300"/>
  <c r="AD300" s="1"/>
  <c r="AB300"/>
  <c r="W300" s="1"/>
  <c r="AB297"/>
  <c r="W297" s="1"/>
  <c r="AC281"/>
  <c r="AD281" s="1"/>
  <c r="AB281"/>
  <c r="W281" s="1"/>
  <c r="AH262"/>
  <c r="AG262"/>
  <c r="AE262"/>
  <c r="AC258"/>
  <c r="AD258" s="1"/>
  <c r="AB258"/>
  <c r="W258" s="1"/>
  <c r="AC246"/>
  <c r="AD246" s="1"/>
  <c r="AB246"/>
  <c r="W246" s="1"/>
  <c r="AC238"/>
  <c r="AD238" s="1"/>
  <c r="AB238"/>
  <c r="W238" s="1"/>
  <c r="AC221"/>
  <c r="AD221" s="1"/>
  <c r="AB221"/>
  <c r="W221" s="1"/>
  <c r="AH270"/>
  <c r="AG270"/>
  <c r="AE270"/>
  <c r="AC266"/>
  <c r="AD266" s="1"/>
  <c r="AB266"/>
  <c r="W266" s="1"/>
  <c r="AH254"/>
  <c r="AG254"/>
  <c r="AE254"/>
  <c r="AC250"/>
  <c r="AD250" s="1"/>
  <c r="AB250"/>
  <c r="W250" s="1"/>
  <c r="AC239"/>
  <c r="AD239" s="1"/>
  <c r="AB247"/>
  <c r="W247" s="1"/>
  <c r="AB205"/>
  <c r="W205" s="1"/>
  <c r="AC205"/>
  <c r="AD205" s="1"/>
  <c r="AG294"/>
  <c r="AE294"/>
  <c r="AH294"/>
  <c r="AC277"/>
  <c r="AD277" s="1"/>
  <c r="AB277"/>
  <c r="W277" s="1"/>
  <c r="AB285"/>
  <c r="W285" s="1"/>
  <c r="AC285"/>
  <c r="AD285" s="1"/>
  <c r="AC262"/>
  <c r="AD262" s="1"/>
  <c r="AB262"/>
  <c r="W262" s="1"/>
  <c r="AH250"/>
  <c r="AG250"/>
  <c r="AE250"/>
  <c r="AB274"/>
  <c r="W274" s="1"/>
  <c r="AC274"/>
  <c r="AD274" s="1"/>
  <c r="AC204"/>
  <c r="AD204" s="1"/>
  <c r="AB204"/>
  <c r="W204" s="1"/>
  <c r="AG290"/>
  <c r="AE290"/>
  <c r="AH290"/>
  <c r="AH281"/>
  <c r="AG281"/>
  <c r="AE281"/>
  <c r="AC293"/>
  <c r="AD293" s="1"/>
  <c r="AG286"/>
  <c r="AE286"/>
  <c r="AH286"/>
  <c r="AH277"/>
  <c r="AG277"/>
  <c r="AE277"/>
  <c r="AH266"/>
  <c r="AG266"/>
  <c r="AE266"/>
  <c r="AC242"/>
  <c r="AD242" s="1"/>
  <c r="AB242"/>
  <c r="W242" s="1"/>
  <c r="AC234"/>
  <c r="AD234" s="1"/>
  <c r="AB234"/>
  <c r="W234" s="1"/>
  <c r="AG282"/>
  <c r="AE282"/>
  <c r="AH282"/>
  <c r="AH258"/>
  <c r="AG258"/>
  <c r="AE258"/>
  <c r="AC254"/>
  <c r="AD254" s="1"/>
  <c r="AB254"/>
  <c r="W254" s="1"/>
  <c r="AB212"/>
  <c r="W212" s="1"/>
  <c r="AC212"/>
  <c r="AD212" s="1"/>
  <c r="AC235"/>
  <c r="AD235" s="1"/>
  <c r="AC243"/>
  <c r="AD243" s="1"/>
  <c r="AC296"/>
  <c r="AD296" s="1"/>
  <c r="AB296"/>
  <c r="W296" s="1"/>
  <c r="AC276"/>
  <c r="AD276" s="1"/>
  <c r="AB276"/>
  <c r="W276" s="1"/>
  <c r="AC270"/>
  <c r="AD270" s="1"/>
  <c r="AB270"/>
  <c r="W270" s="1"/>
  <c r="AC217"/>
  <c r="AD217" s="1"/>
  <c r="AB217"/>
  <c r="W217" s="1"/>
  <c r="AC261"/>
  <c r="AD261" s="1"/>
  <c r="AB261"/>
  <c r="W261" s="1"/>
  <c r="AC209"/>
  <c r="AD209" s="1"/>
  <c r="AB209"/>
  <c r="W209" s="1"/>
  <c r="AC213"/>
  <c r="AD213" s="1"/>
  <c r="AB213"/>
  <c r="W213" s="1"/>
  <c r="AC6" i="7"/>
  <c r="AD6" s="1"/>
  <c r="AG16"/>
  <c r="AE16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2"/>
  <c r="T33" i="5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3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2"/>
  <c r="V10" l="1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4"/>
  <c r="V5"/>
  <c r="V6"/>
  <c r="V7"/>
  <c r="V8"/>
  <c r="V9"/>
  <c r="V3"/>
  <c r="V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32"/>
  <c r="R10" i="6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3"/>
  <c r="R4"/>
  <c r="R5"/>
  <c r="R6"/>
  <c r="R7"/>
  <c r="R8"/>
  <c r="R9"/>
  <c r="R2"/>
  <c r="Z32" i="5" l="1"/>
  <c r="X2"/>
</calcChain>
</file>

<file path=xl/sharedStrings.xml><?xml version="1.0" encoding="utf-8"?>
<sst xmlns="http://schemas.openxmlformats.org/spreadsheetml/2006/main" count="9222" uniqueCount="545">
  <si>
    <t>S.No</t>
  </si>
  <si>
    <t>Agent First Name</t>
  </si>
  <si>
    <t>Agent Middle Name</t>
  </si>
  <si>
    <t>Agent Last Name</t>
  </si>
  <si>
    <t>Agent Address</t>
  </si>
  <si>
    <t>Agent Zipcode</t>
  </si>
  <si>
    <t>Agent Contact</t>
  </si>
  <si>
    <t>Agent Email_Id</t>
  </si>
  <si>
    <t>Agent License</t>
  </si>
  <si>
    <t>Agent Photo</t>
  </si>
  <si>
    <t>State</t>
  </si>
  <si>
    <t>Taxes</t>
  </si>
  <si>
    <t>Term Length</t>
  </si>
  <si>
    <t>Buisness Transaction</t>
  </si>
  <si>
    <t>NB_Commission</t>
  </si>
  <si>
    <t>RN_Commission</t>
  </si>
  <si>
    <t>UP Sell_Commissiom</t>
  </si>
  <si>
    <t>EP_Commission</t>
  </si>
  <si>
    <t>UEP_Commission</t>
  </si>
  <si>
    <t>Commission Paid</t>
  </si>
  <si>
    <t>Commission Dues</t>
  </si>
  <si>
    <t>Linda</t>
  </si>
  <si>
    <t>Houston</t>
  </si>
  <si>
    <t>Jenny</t>
  </si>
  <si>
    <t>425,5th Street,Phoenix</t>
  </si>
  <si>
    <t>lindahouston@gmail.com</t>
  </si>
  <si>
    <t>569832A</t>
  </si>
  <si>
    <t>364-432-2722</t>
  </si>
  <si>
    <t>AZ</t>
  </si>
  <si>
    <t>AZ1000001</t>
  </si>
  <si>
    <t>AZ1000002</t>
  </si>
  <si>
    <t>AZ1000003</t>
  </si>
  <si>
    <t>AZ1000004</t>
  </si>
  <si>
    <t>AZ1000005</t>
  </si>
  <si>
    <t>AZ1000006</t>
  </si>
  <si>
    <t>AZ1000007</t>
  </si>
  <si>
    <t>AZ1000008</t>
  </si>
  <si>
    <t>AZ1000009</t>
  </si>
  <si>
    <t>AZ1000010</t>
  </si>
  <si>
    <t>AZ1000011</t>
  </si>
  <si>
    <t>AZ1000012</t>
  </si>
  <si>
    <t>AZ1000013</t>
  </si>
  <si>
    <t>AZ1000014</t>
  </si>
  <si>
    <t>AZ1000015</t>
  </si>
  <si>
    <t>AZ1000016</t>
  </si>
  <si>
    <t>AZ1000017</t>
  </si>
  <si>
    <t>AZ1000018</t>
  </si>
  <si>
    <t>AZ1000019</t>
  </si>
  <si>
    <t>AZ1000020</t>
  </si>
  <si>
    <t>AZ1000021</t>
  </si>
  <si>
    <t>AZ1000022</t>
  </si>
  <si>
    <t>AZ1000023</t>
  </si>
  <si>
    <t>AZ1000024</t>
  </si>
  <si>
    <t>AZ1000025</t>
  </si>
  <si>
    <t>AZ1000026</t>
  </si>
  <si>
    <t>AZ1000027</t>
  </si>
  <si>
    <t>AZ1000028</t>
  </si>
  <si>
    <t>AZ1000029</t>
  </si>
  <si>
    <t>AZ1000030</t>
  </si>
  <si>
    <t>AZ1000031</t>
  </si>
  <si>
    <t>AZ1000032</t>
  </si>
  <si>
    <t>AZ1000033</t>
  </si>
  <si>
    <t>AZ1000034</t>
  </si>
  <si>
    <t>AZ1000035</t>
  </si>
  <si>
    <t>AZ1000036</t>
  </si>
  <si>
    <t>AZ1000037</t>
  </si>
  <si>
    <t>AZ1000038</t>
  </si>
  <si>
    <t>AZ1000039</t>
  </si>
  <si>
    <t>AZ1000040</t>
  </si>
  <si>
    <t>AZ1000041</t>
  </si>
  <si>
    <t>AZ1000042</t>
  </si>
  <si>
    <t>AZ1000043</t>
  </si>
  <si>
    <t>AZ1000044</t>
  </si>
  <si>
    <t>AZ1000045</t>
  </si>
  <si>
    <t>AZ1000046</t>
  </si>
  <si>
    <t>AZ1000047</t>
  </si>
  <si>
    <t>AZ1000048</t>
  </si>
  <si>
    <t>AZ1000049</t>
  </si>
  <si>
    <t>AZ1000050</t>
  </si>
  <si>
    <t>AZ1000051</t>
  </si>
  <si>
    <t>AZ1000052</t>
  </si>
  <si>
    <t>AZ1000053</t>
  </si>
  <si>
    <t>AZ1000054</t>
  </si>
  <si>
    <t>AZ1000055</t>
  </si>
  <si>
    <t>AZ1000056</t>
  </si>
  <si>
    <t>AZ1000057</t>
  </si>
  <si>
    <t>AZ1000058</t>
  </si>
  <si>
    <t>AZ1000059</t>
  </si>
  <si>
    <t>AZ1000060</t>
  </si>
  <si>
    <t>AZ1000061</t>
  </si>
  <si>
    <t>AZ1000062</t>
  </si>
  <si>
    <t>AZ1000063</t>
  </si>
  <si>
    <t>AZ1000064</t>
  </si>
  <si>
    <t>AZ1000065</t>
  </si>
  <si>
    <t>AZ1000066</t>
  </si>
  <si>
    <t>AZ1000067</t>
  </si>
  <si>
    <t>AZ1000068</t>
  </si>
  <si>
    <t>AZ1000069</t>
  </si>
  <si>
    <t>AZ1000070</t>
  </si>
  <si>
    <t>AZ1000071</t>
  </si>
  <si>
    <t>AZ1000072</t>
  </si>
  <si>
    <t>AZ1000073</t>
  </si>
  <si>
    <t>AZ1000074</t>
  </si>
  <si>
    <t>AZ1000075</t>
  </si>
  <si>
    <t>AZ1000076</t>
  </si>
  <si>
    <t>AZ1000077</t>
  </si>
  <si>
    <t>AZ1000078</t>
  </si>
  <si>
    <t>AZ1000079</t>
  </si>
  <si>
    <t>AZ1000080</t>
  </si>
  <si>
    <t>AZ1000081</t>
  </si>
  <si>
    <t>AZ1000082</t>
  </si>
  <si>
    <t>AZ1000083</t>
  </si>
  <si>
    <t>AZ1000084</t>
  </si>
  <si>
    <t>AZ1000085</t>
  </si>
  <si>
    <t>AZ1000086</t>
  </si>
  <si>
    <t>AZ1000087</t>
  </si>
  <si>
    <t>AZ1000088</t>
  </si>
  <si>
    <t>AZ1000089</t>
  </si>
  <si>
    <t>AZ1000090</t>
  </si>
  <si>
    <t>AZ1000091</t>
  </si>
  <si>
    <t>AZ1000092</t>
  </si>
  <si>
    <t>AZ1000093</t>
  </si>
  <si>
    <t>AZ1000094</t>
  </si>
  <si>
    <t>AZ1000095</t>
  </si>
  <si>
    <t>AZ1000096</t>
  </si>
  <si>
    <t>AZ1000097</t>
  </si>
  <si>
    <t>AZ1000098</t>
  </si>
  <si>
    <t>AZ1000099</t>
  </si>
  <si>
    <t>AZ1000100</t>
  </si>
  <si>
    <t>AZ1000101</t>
  </si>
  <si>
    <t>AZ1000102</t>
  </si>
  <si>
    <t>AZ1000103</t>
  </si>
  <si>
    <t>AZ1000104</t>
  </si>
  <si>
    <t>AZ1000105</t>
  </si>
  <si>
    <t>AZ1000106</t>
  </si>
  <si>
    <t>AZ1000107</t>
  </si>
  <si>
    <t>AZ1000108</t>
  </si>
  <si>
    <t>AZ1000109</t>
  </si>
  <si>
    <t>AZ1000110</t>
  </si>
  <si>
    <t>AZ1000111</t>
  </si>
  <si>
    <t>AZ1000112</t>
  </si>
  <si>
    <t>AZ1000113</t>
  </si>
  <si>
    <t>AZ1000114</t>
  </si>
  <si>
    <t>AZ1000115</t>
  </si>
  <si>
    <t>AZ1000116</t>
  </si>
  <si>
    <t>AZ1000117</t>
  </si>
  <si>
    <t>AZ1000118</t>
  </si>
  <si>
    <t>AZ1000119</t>
  </si>
  <si>
    <t>AZ1000120</t>
  </si>
  <si>
    <t>AZ1000121</t>
  </si>
  <si>
    <t>AZ1000122</t>
  </si>
  <si>
    <t>AZ1000123</t>
  </si>
  <si>
    <t>AZ1000124</t>
  </si>
  <si>
    <t>AZ1000125</t>
  </si>
  <si>
    <t>AZ1000126</t>
  </si>
  <si>
    <t>AZ1000127</t>
  </si>
  <si>
    <t>AZ1000128</t>
  </si>
  <si>
    <t>AZ1000129</t>
  </si>
  <si>
    <t>AZ1000130</t>
  </si>
  <si>
    <t>AZ1000131</t>
  </si>
  <si>
    <t>AZ1000132</t>
  </si>
  <si>
    <t>AZ1000133</t>
  </si>
  <si>
    <t>AZ1000134</t>
  </si>
  <si>
    <t>AZ1000135</t>
  </si>
  <si>
    <t>AZ1000136</t>
  </si>
  <si>
    <t>AZ1000137</t>
  </si>
  <si>
    <t>AZ1000138</t>
  </si>
  <si>
    <t>AZ1000139</t>
  </si>
  <si>
    <t>AZ1000140</t>
  </si>
  <si>
    <t>AZ1000141</t>
  </si>
  <si>
    <t>AZ1000142</t>
  </si>
  <si>
    <t>AZ1000143</t>
  </si>
  <si>
    <t>AZ1000144</t>
  </si>
  <si>
    <t>AZ1000145</t>
  </si>
  <si>
    <t>AZ1000146</t>
  </si>
  <si>
    <t>AZ1000147</t>
  </si>
  <si>
    <t>AZ1000148</t>
  </si>
  <si>
    <t>AZ1000149</t>
  </si>
  <si>
    <t>AZ1000150</t>
  </si>
  <si>
    <t>AZ1000151</t>
  </si>
  <si>
    <t>AZ1000152</t>
  </si>
  <si>
    <t>AZ1000153</t>
  </si>
  <si>
    <t>AZ1000154</t>
  </si>
  <si>
    <t>AZ1000155</t>
  </si>
  <si>
    <t>AZ1000156</t>
  </si>
  <si>
    <t>AZ1000157</t>
  </si>
  <si>
    <t>AZ1000158</t>
  </si>
  <si>
    <t>AZ1000159</t>
  </si>
  <si>
    <t>AZ1000160</t>
  </si>
  <si>
    <t>AZ1000161</t>
  </si>
  <si>
    <t>AZ1000162</t>
  </si>
  <si>
    <t>AZ1000163</t>
  </si>
  <si>
    <t>AZ1000164</t>
  </si>
  <si>
    <t>AZ1000165</t>
  </si>
  <si>
    <t>AZ1000166</t>
  </si>
  <si>
    <t>AZ1000167</t>
  </si>
  <si>
    <t>AZ1000168</t>
  </si>
  <si>
    <t>AZ1000169</t>
  </si>
  <si>
    <t>AZ1000170</t>
  </si>
  <si>
    <t>AZ1000171</t>
  </si>
  <si>
    <t>AZ1000172</t>
  </si>
  <si>
    <t>AZ1000173</t>
  </si>
  <si>
    <t>AZ1000174</t>
  </si>
  <si>
    <t>AZ1000175</t>
  </si>
  <si>
    <t>AZ1000176</t>
  </si>
  <si>
    <t>AZ1000177</t>
  </si>
  <si>
    <t>AZ1000178</t>
  </si>
  <si>
    <t>AZ1000179</t>
  </si>
  <si>
    <t>AZ1000180</t>
  </si>
  <si>
    <t>AZ1000181</t>
  </si>
  <si>
    <t>AZ1000182</t>
  </si>
  <si>
    <t>AZ1000183</t>
  </si>
  <si>
    <t>AZ1000184</t>
  </si>
  <si>
    <t>AZ1000185</t>
  </si>
  <si>
    <t>AZ1000186</t>
  </si>
  <si>
    <t>AZ1000187</t>
  </si>
  <si>
    <t>AZ1000188</t>
  </si>
  <si>
    <t>AZ1000189</t>
  </si>
  <si>
    <t>AZ1000190</t>
  </si>
  <si>
    <t>AZ1000191</t>
  </si>
  <si>
    <t>AZ1000192</t>
  </si>
  <si>
    <t>AZ1000193</t>
  </si>
  <si>
    <t>AZ1000194</t>
  </si>
  <si>
    <t>AZ1000195</t>
  </si>
  <si>
    <t>AZ1000196</t>
  </si>
  <si>
    <t>AZ1000197</t>
  </si>
  <si>
    <t>AZ1000198</t>
  </si>
  <si>
    <t>AZ1000199</t>
  </si>
  <si>
    <t>AZ1000200</t>
  </si>
  <si>
    <t>AZ1000201</t>
  </si>
  <si>
    <t>AZ1000202</t>
  </si>
  <si>
    <t>AZ1000203</t>
  </si>
  <si>
    <t>AZ1000204</t>
  </si>
  <si>
    <t>AZ1000205</t>
  </si>
  <si>
    <t>AZ1000206</t>
  </si>
  <si>
    <t>AZ1000207</t>
  </si>
  <si>
    <t>AZ1000208</t>
  </si>
  <si>
    <t>AZ1000209</t>
  </si>
  <si>
    <t>AZ1000210</t>
  </si>
  <si>
    <t>AZ1000211</t>
  </si>
  <si>
    <t>AZ1000212</t>
  </si>
  <si>
    <t>AZ1000213</t>
  </si>
  <si>
    <t>AZ1000214</t>
  </si>
  <si>
    <t>AZ1000215</t>
  </si>
  <si>
    <t>AZ1000216</t>
  </si>
  <si>
    <t>AZ1000217</t>
  </si>
  <si>
    <t>AZ1000218</t>
  </si>
  <si>
    <t>AZ1000219</t>
  </si>
  <si>
    <t>AZ1000220</t>
  </si>
  <si>
    <t>AZ1000221</t>
  </si>
  <si>
    <t>AZ1000222</t>
  </si>
  <si>
    <t>AZ1000223</t>
  </si>
  <si>
    <t>AZ1000224</t>
  </si>
  <si>
    <t>AZ1000225</t>
  </si>
  <si>
    <t>AZ1000226</t>
  </si>
  <si>
    <t>AZ1000227</t>
  </si>
  <si>
    <t>AZ1000228</t>
  </si>
  <si>
    <t>AZ1000229</t>
  </si>
  <si>
    <t>AZ1000230</t>
  </si>
  <si>
    <t>AZ1000231</t>
  </si>
  <si>
    <t>AZ1000232</t>
  </si>
  <si>
    <t>AZ1000233</t>
  </si>
  <si>
    <t>AZ1000234</t>
  </si>
  <si>
    <t>AZ1000235</t>
  </si>
  <si>
    <t>AZ1000236</t>
  </si>
  <si>
    <t>AZ1000237</t>
  </si>
  <si>
    <t>AZ1000238</t>
  </si>
  <si>
    <t>AZ1000239</t>
  </si>
  <si>
    <t>AZ1000240</t>
  </si>
  <si>
    <t>AZ1000241</t>
  </si>
  <si>
    <t>AZ1000242</t>
  </si>
  <si>
    <t>AZ1000243</t>
  </si>
  <si>
    <t>AZ1000244</t>
  </si>
  <si>
    <t>AZ1000245</t>
  </si>
  <si>
    <t>AZ1000246</t>
  </si>
  <si>
    <t>AZ1000247</t>
  </si>
  <si>
    <t>AZ1000248</t>
  </si>
  <si>
    <t>AZ1000249</t>
  </si>
  <si>
    <t>AZ1000250</t>
  </si>
  <si>
    <t>AZ1000251</t>
  </si>
  <si>
    <t>AZ1000252</t>
  </si>
  <si>
    <t>AZ1000253</t>
  </si>
  <si>
    <t>AZ1000254</t>
  </si>
  <si>
    <t>AZ1000255</t>
  </si>
  <si>
    <t>AZ1000256</t>
  </si>
  <si>
    <t>AZ1000257</t>
  </si>
  <si>
    <t>AZ1000258</t>
  </si>
  <si>
    <t>AZ1000259</t>
  </si>
  <si>
    <t>AZ1000260</t>
  </si>
  <si>
    <t>AZ1000261</t>
  </si>
  <si>
    <t>AZ1000262</t>
  </si>
  <si>
    <t>AZ1000263</t>
  </si>
  <si>
    <t>AZ1000264</t>
  </si>
  <si>
    <t>AZ1000265</t>
  </si>
  <si>
    <t>AZ1000266</t>
  </si>
  <si>
    <t>AZ1000267</t>
  </si>
  <si>
    <t>AZ1000268</t>
  </si>
  <si>
    <t>AZ1000269</t>
  </si>
  <si>
    <t>AZ1000270</t>
  </si>
  <si>
    <t>AZ1000271</t>
  </si>
  <si>
    <t>AZ1000272</t>
  </si>
  <si>
    <t>AZ1000273</t>
  </si>
  <si>
    <t>AZ1000274</t>
  </si>
  <si>
    <t>AZ1000275</t>
  </si>
  <si>
    <t>AZ1000276</t>
  </si>
  <si>
    <t>AZ1000277</t>
  </si>
  <si>
    <t>AZ1000278</t>
  </si>
  <si>
    <t>AZ1000279</t>
  </si>
  <si>
    <t>AZ1000280</t>
  </si>
  <si>
    <t>AZ1000281</t>
  </si>
  <si>
    <t>AZ1000282</t>
  </si>
  <si>
    <t>AZ1000283</t>
  </si>
  <si>
    <t>AZ1000284</t>
  </si>
  <si>
    <t>AZ1000285</t>
  </si>
  <si>
    <t>AZ1000286</t>
  </si>
  <si>
    <t>AZ1000287</t>
  </si>
  <si>
    <t>AZ1000288</t>
  </si>
  <si>
    <t>AZ1000289</t>
  </si>
  <si>
    <t>AZ1000290</t>
  </si>
  <si>
    <t>AZ1000291</t>
  </si>
  <si>
    <t>AZ1000292</t>
  </si>
  <si>
    <t>AZ1000293</t>
  </si>
  <si>
    <t>AZ1000294</t>
  </si>
  <si>
    <t>AZ1000295</t>
  </si>
  <si>
    <t>AZ1000296</t>
  </si>
  <si>
    <t>AZ1000297</t>
  </si>
  <si>
    <t>AZ1000298</t>
  </si>
  <si>
    <t>AZ1000299</t>
  </si>
  <si>
    <t>AZ1000300</t>
  </si>
  <si>
    <t>AZ1000301</t>
  </si>
  <si>
    <t>AZ1000302</t>
  </si>
  <si>
    <t>AZ1000303</t>
  </si>
  <si>
    <t>AZ1000304</t>
  </si>
  <si>
    <t>AZ1000305</t>
  </si>
  <si>
    <t>AZ1000306</t>
  </si>
  <si>
    <t>AZ1000307</t>
  </si>
  <si>
    <t>AZ1000308</t>
  </si>
  <si>
    <t>AZ1000309</t>
  </si>
  <si>
    <t>AZ1000310</t>
  </si>
  <si>
    <t>AZ1000311</t>
  </si>
  <si>
    <t>AZ1000312</t>
  </si>
  <si>
    <t>AZ1000313</t>
  </si>
  <si>
    <t>AZ1000314</t>
  </si>
  <si>
    <t>AZ1000315</t>
  </si>
  <si>
    <t>AZ1000316</t>
  </si>
  <si>
    <t>AZ1000317</t>
  </si>
  <si>
    <t>AZ1000318</t>
  </si>
  <si>
    <t>AZ1000319</t>
  </si>
  <si>
    <t>AZ1000320</t>
  </si>
  <si>
    <t>AZ1000321</t>
  </si>
  <si>
    <t>AZ1000322</t>
  </si>
  <si>
    <t>AZ1000323</t>
  </si>
  <si>
    <t>AZ1000324</t>
  </si>
  <si>
    <t>AZ1000325</t>
  </si>
  <si>
    <t>AZ1000326</t>
  </si>
  <si>
    <t>AZ1000327</t>
  </si>
  <si>
    <t>AZ1000328</t>
  </si>
  <si>
    <t>AZ1000329</t>
  </si>
  <si>
    <t>AZ1000330</t>
  </si>
  <si>
    <t>AZ1000331</t>
  </si>
  <si>
    <t>AZ1000332</t>
  </si>
  <si>
    <t>AZ1000333</t>
  </si>
  <si>
    <t>AZ1000334</t>
  </si>
  <si>
    <t>AZ1000335</t>
  </si>
  <si>
    <t>AZ1000336</t>
  </si>
  <si>
    <t>AZ1000337</t>
  </si>
  <si>
    <t>AZ1000338</t>
  </si>
  <si>
    <t>AZ1000339</t>
  </si>
  <si>
    <t>AZ1000340</t>
  </si>
  <si>
    <t>AZ1000341</t>
  </si>
  <si>
    <t>AZ1000342</t>
  </si>
  <si>
    <t>AZ1000343</t>
  </si>
  <si>
    <t>AZ1000344</t>
  </si>
  <si>
    <t>AZ1000345</t>
  </si>
  <si>
    <t>AZ1000346</t>
  </si>
  <si>
    <t>AZ1000347</t>
  </si>
  <si>
    <t>AZ1000348</t>
  </si>
  <si>
    <t>AZ1000349</t>
  </si>
  <si>
    <t>AZ1000350</t>
  </si>
  <si>
    <t>AZ1000351</t>
  </si>
  <si>
    <t>AZ1000352</t>
  </si>
  <si>
    <t>AZ1000353</t>
  </si>
  <si>
    <t>AZ1000354</t>
  </si>
  <si>
    <t>AZ1000355</t>
  </si>
  <si>
    <t>AZ1000356</t>
  </si>
  <si>
    <t>AZ1000357</t>
  </si>
  <si>
    <t>AZ1000358</t>
  </si>
  <si>
    <t>AZ1000359</t>
  </si>
  <si>
    <t>AZ1000360</t>
  </si>
  <si>
    <t>AZ1000361</t>
  </si>
  <si>
    <t>AZ1000362</t>
  </si>
  <si>
    <t>AZ1000363</t>
  </si>
  <si>
    <t>AZ1000364</t>
  </si>
  <si>
    <t>AZ1000365</t>
  </si>
  <si>
    <t>AZ1000366</t>
  </si>
  <si>
    <t>AZ1000367</t>
  </si>
  <si>
    <t>AZ1000368</t>
  </si>
  <si>
    <t>AZ1000369</t>
  </si>
  <si>
    <t>AZ1000370</t>
  </si>
  <si>
    <t>AZ1000371</t>
  </si>
  <si>
    <t>AZ1000372</t>
  </si>
  <si>
    <t>AZ1000373</t>
  </si>
  <si>
    <t>AZ1000374</t>
  </si>
  <si>
    <t>AZ1000375</t>
  </si>
  <si>
    <t>AZ1000376</t>
  </si>
  <si>
    <t>AZ1000377</t>
  </si>
  <si>
    <t>AZ1000378</t>
  </si>
  <si>
    <t>AZ1000379</t>
  </si>
  <si>
    <t>AZ1000380</t>
  </si>
  <si>
    <t>AZ1000381</t>
  </si>
  <si>
    <t>AZ1000382</t>
  </si>
  <si>
    <t>AZ1000383</t>
  </si>
  <si>
    <t>AZ1000384</t>
  </si>
  <si>
    <t>AZ1000385</t>
  </si>
  <si>
    <t>AZ1000386</t>
  </si>
  <si>
    <t>AZ1000387</t>
  </si>
  <si>
    <t>AZ1000388</t>
  </si>
  <si>
    <t>AZ1000389</t>
  </si>
  <si>
    <t>AZ1000390</t>
  </si>
  <si>
    <t>AZ1000391</t>
  </si>
  <si>
    <t>AZ1000392</t>
  </si>
  <si>
    <t>AZ1000393</t>
  </si>
  <si>
    <t>AZ1000394</t>
  </si>
  <si>
    <t>AZ1000395</t>
  </si>
  <si>
    <t>AZ1000396</t>
  </si>
  <si>
    <t>AZ1000397</t>
  </si>
  <si>
    <t>AZ1000398</t>
  </si>
  <si>
    <t>AZ1000399</t>
  </si>
  <si>
    <t>AZ1000400</t>
  </si>
  <si>
    <t>Policy_Number</t>
  </si>
  <si>
    <t>Inception_Date</t>
  </si>
  <si>
    <t>Renewal_Date</t>
  </si>
  <si>
    <t>Expiry_Date</t>
  </si>
  <si>
    <t>Gross_Written_Premium</t>
  </si>
  <si>
    <t>Net_Written_Premium</t>
  </si>
  <si>
    <t>Cancelled_Date</t>
  </si>
  <si>
    <t>Commission_Percentage</t>
  </si>
  <si>
    <t>364-432-2723</t>
  </si>
  <si>
    <t>AZ1000401</t>
  </si>
  <si>
    <t>AZ1000402</t>
  </si>
  <si>
    <t>AZ1000403</t>
  </si>
  <si>
    <t>AZ1000404</t>
  </si>
  <si>
    <t>AZ1000405</t>
  </si>
  <si>
    <t>AZ1000406</t>
  </si>
  <si>
    <t>AZ1000407</t>
  </si>
  <si>
    <t>AZ1000408</t>
  </si>
  <si>
    <t>AZ1000409</t>
  </si>
  <si>
    <t>AZ1000410</t>
  </si>
  <si>
    <t>AZ1000411</t>
  </si>
  <si>
    <t>AZ1000412</t>
  </si>
  <si>
    <t>AZ1000413</t>
  </si>
  <si>
    <t>AZ1000414</t>
  </si>
  <si>
    <t>AZ1000415</t>
  </si>
  <si>
    <t>AZ1000416</t>
  </si>
  <si>
    <t>AZ1000417</t>
  </si>
  <si>
    <t>AZ1000418</t>
  </si>
  <si>
    <t>AZ1000419</t>
  </si>
  <si>
    <t>AZ1000420</t>
  </si>
  <si>
    <t>AZ1000421</t>
  </si>
  <si>
    <t>AZ1000422</t>
  </si>
  <si>
    <t>AZ1000423</t>
  </si>
  <si>
    <t>AZ1000424</t>
  </si>
  <si>
    <t>AZ1000425</t>
  </si>
  <si>
    <t>AZ1000426</t>
  </si>
  <si>
    <t>AZ1000427</t>
  </si>
  <si>
    <t>AZ1000428</t>
  </si>
  <si>
    <t>AZ1000429</t>
  </si>
  <si>
    <t>AZ1000430</t>
  </si>
  <si>
    <t>AZ1000431</t>
  </si>
  <si>
    <t>AZ1000432</t>
  </si>
  <si>
    <t>AZ1000433</t>
  </si>
  <si>
    <t>AZ1000434</t>
  </si>
  <si>
    <t>AZ1000435</t>
  </si>
  <si>
    <t>AZ1000436</t>
  </si>
  <si>
    <t>AZ1000437</t>
  </si>
  <si>
    <t>AZ1000438</t>
  </si>
  <si>
    <t>AZ1000439</t>
  </si>
  <si>
    <t>AZ1000440</t>
  </si>
  <si>
    <t>AZ1000441</t>
  </si>
  <si>
    <t>AZ1000442</t>
  </si>
  <si>
    <t>AZ1000443</t>
  </si>
  <si>
    <t>AZ1000444</t>
  </si>
  <si>
    <t>AZ1000445</t>
  </si>
  <si>
    <t>AZ1000446</t>
  </si>
  <si>
    <t>AZ1000447</t>
  </si>
  <si>
    <t>AZ1000448</t>
  </si>
  <si>
    <t>AZ1000449</t>
  </si>
  <si>
    <t>AZ1000450</t>
  </si>
  <si>
    <t>AZ1000451</t>
  </si>
  <si>
    <t>AZ1000452</t>
  </si>
  <si>
    <t>AZ1000453</t>
  </si>
  <si>
    <t>AZ1000454</t>
  </si>
  <si>
    <t>AZ1000455</t>
  </si>
  <si>
    <t>AZ1000456</t>
  </si>
  <si>
    <t>AZ1000457</t>
  </si>
  <si>
    <t>AZ1000458</t>
  </si>
  <si>
    <t>AZ1000459</t>
  </si>
  <si>
    <t>AZ1000460</t>
  </si>
  <si>
    <t>AZ1000461</t>
  </si>
  <si>
    <t>AZ1000462</t>
  </si>
  <si>
    <t>AZ1000463</t>
  </si>
  <si>
    <t>AZ1000464</t>
  </si>
  <si>
    <t>AZ1000465</t>
  </si>
  <si>
    <t>AZ1000466</t>
  </si>
  <si>
    <t>AZ1000467</t>
  </si>
  <si>
    <t>AZ1000468</t>
  </si>
  <si>
    <t>AZ1000469</t>
  </si>
  <si>
    <t>AZ1000470</t>
  </si>
  <si>
    <t>AZ1000471</t>
  </si>
  <si>
    <t>AZ1000472</t>
  </si>
  <si>
    <t>AZ1000473</t>
  </si>
  <si>
    <t>AZ1000474</t>
  </si>
  <si>
    <t>AZ1000475</t>
  </si>
  <si>
    <t>AZ1000476</t>
  </si>
  <si>
    <t>AZ1000477</t>
  </si>
  <si>
    <t>AZ1000478</t>
  </si>
  <si>
    <t>AZ1000479</t>
  </si>
  <si>
    <t>AZ1000480</t>
  </si>
  <si>
    <t>AZ1000481</t>
  </si>
  <si>
    <t>AZ1000482</t>
  </si>
  <si>
    <t>AZ1000483</t>
  </si>
  <si>
    <t>AZ1000484</t>
  </si>
  <si>
    <t>AZ1000485</t>
  </si>
  <si>
    <t>AZ1000486</t>
  </si>
  <si>
    <t>AZ1000487</t>
  </si>
  <si>
    <t>AZ1000488</t>
  </si>
  <si>
    <t>AZ1000489</t>
  </si>
  <si>
    <t>AZ1000490</t>
  </si>
  <si>
    <t>AZ1000491</t>
  </si>
  <si>
    <t>AZ1000492</t>
  </si>
  <si>
    <t>AZ1000493</t>
  </si>
  <si>
    <t>AZ1000494</t>
  </si>
  <si>
    <t>AZ1000495</t>
  </si>
  <si>
    <t>AZ1000496</t>
  </si>
  <si>
    <t>AZ1000497</t>
  </si>
  <si>
    <t>AZ1000498</t>
  </si>
  <si>
    <t>AZ1000499</t>
  </si>
  <si>
    <t>AZ1000500</t>
  </si>
  <si>
    <t>Renewed_Date</t>
  </si>
  <si>
    <t>Effective_Date</t>
  </si>
  <si>
    <t>Upselled_Date</t>
  </si>
  <si>
    <t>Commission_Amount</t>
  </si>
  <si>
    <t>Monthly_Commission_pertenure</t>
  </si>
  <si>
    <t>UP Sell_Commission</t>
  </si>
  <si>
    <t>SNo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</si>
</sst>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01"/>
  <sheetViews>
    <sheetView tabSelected="1" workbookViewId="0"/>
  </sheetViews>
  <sheetFormatPr defaultRowHeight="15"/>
  <cols>
    <col min="1" max="1" width="8.28515625" style="7" customWidth="1"/>
    <col min="2" max="2" width="17" customWidth="1"/>
    <col min="3" max="3" width="19.7109375" customWidth="1"/>
    <col min="4" max="4" width="18.140625" customWidth="1"/>
    <col min="5" max="5" width="25.7109375" customWidth="1"/>
    <col min="6" max="7" width="14.5703125" customWidth="1"/>
    <col min="8" max="9" width="27.28515625" customWidth="1"/>
    <col min="10" max="10" width="16.140625" customWidth="1"/>
    <col min="12" max="12" width="15.5703125" customWidth="1"/>
    <col min="13" max="13" width="14.28515625" customWidth="1"/>
    <col min="14" max="14" width="15.7109375" customWidth="1"/>
    <col min="15" max="15" width="13.85546875" customWidth="1"/>
    <col min="16" max="17" width="13.28515625" customWidth="1"/>
    <col min="18" max="18" width="14.85546875" customWidth="1"/>
    <col min="19" max="20" width="15" customWidth="1"/>
    <col min="21" max="21" width="19.5703125" customWidth="1"/>
    <col min="22" max="22" width="25.5703125" customWidth="1"/>
    <col min="23" max="23" width="22.28515625" customWidth="1"/>
    <col min="25" max="25" width="16.28515625" customWidth="1"/>
    <col min="26" max="26" width="18.7109375" customWidth="1"/>
    <col min="27" max="27" width="19.7109375" customWidth="1"/>
    <col min="28" max="28" width="23.42578125" customWidth="1"/>
    <col min="29" max="29" width="20.28515625" customWidth="1"/>
    <col min="30" max="30" width="31" customWidth="1"/>
    <col min="31" max="31" width="16.5703125" customWidth="1"/>
    <col min="32" max="32" width="18.28515625" customWidth="1"/>
    <col min="33" max="33" width="16.42578125" customWidth="1"/>
    <col min="34" max="34" width="18.7109375" customWidth="1"/>
  </cols>
  <sheetData>
    <row r="1" spans="1:35" s="1" customFormat="1">
      <c r="A1" s="2" t="s">
        <v>544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429</v>
      </c>
      <c r="M1" s="2" t="s">
        <v>12</v>
      </c>
      <c r="N1" s="2" t="s">
        <v>430</v>
      </c>
      <c r="O1" s="2" t="s">
        <v>539</v>
      </c>
      <c r="P1" s="6" t="s">
        <v>432</v>
      </c>
      <c r="Q1" s="2" t="s">
        <v>431</v>
      </c>
      <c r="R1" s="2" t="s">
        <v>538</v>
      </c>
      <c r="S1" s="6" t="s">
        <v>435</v>
      </c>
      <c r="T1" s="6" t="s">
        <v>540</v>
      </c>
      <c r="U1" s="2" t="s">
        <v>13</v>
      </c>
      <c r="V1" s="2" t="s">
        <v>433</v>
      </c>
      <c r="W1" s="2" t="s">
        <v>434</v>
      </c>
      <c r="X1" s="2" t="s">
        <v>11</v>
      </c>
      <c r="Y1" s="2" t="s">
        <v>14</v>
      </c>
      <c r="Z1" s="2" t="s">
        <v>15</v>
      </c>
      <c r="AA1" s="2" t="s">
        <v>16</v>
      </c>
      <c r="AB1" s="2" t="s">
        <v>436</v>
      </c>
      <c r="AC1" s="2" t="s">
        <v>541</v>
      </c>
      <c r="AD1" s="2" t="s">
        <v>542</v>
      </c>
      <c r="AE1" s="2" t="s">
        <v>17</v>
      </c>
      <c r="AF1" s="2" t="s">
        <v>18</v>
      </c>
      <c r="AG1" s="2" t="s">
        <v>19</v>
      </c>
      <c r="AH1" s="2" t="s">
        <v>20</v>
      </c>
      <c r="AI1" s="10"/>
    </row>
    <row r="2" spans="1:35">
      <c r="A2" s="11">
        <v>101</v>
      </c>
      <c r="B2" s="3" t="s">
        <v>21</v>
      </c>
      <c r="C2" s="3" t="s">
        <v>23</v>
      </c>
      <c r="D2" s="3" t="s">
        <v>22</v>
      </c>
      <c r="E2" s="3" t="s">
        <v>24</v>
      </c>
      <c r="F2" s="3">
        <v>85004</v>
      </c>
      <c r="G2" s="3" t="s">
        <v>27</v>
      </c>
      <c r="H2" s="11" t="s">
        <v>25</v>
      </c>
      <c r="I2" s="11"/>
      <c r="J2" s="3" t="s">
        <v>26</v>
      </c>
      <c r="K2" s="3" t="s">
        <v>28</v>
      </c>
      <c r="L2" s="3" t="s">
        <v>129</v>
      </c>
      <c r="M2" s="3">
        <v>6</v>
      </c>
      <c r="N2" s="5">
        <v>42957</v>
      </c>
      <c r="O2" s="5">
        <v>42960</v>
      </c>
      <c r="P2" s="5">
        <v>43144</v>
      </c>
      <c r="Q2" s="5">
        <v>43144</v>
      </c>
      <c r="R2" s="5"/>
      <c r="S2" s="5">
        <v>43052</v>
      </c>
      <c r="T2" s="5"/>
      <c r="U2" s="11" t="str">
        <f>IF($S2&lt;&gt;"","CN",IF($R2&lt;&gt;"","RN",IF($R2="","NB")))</f>
        <v>CN</v>
      </c>
      <c r="V2" s="3">
        <v>460</v>
      </c>
      <c r="W2" s="11">
        <f>IF($AB2=0.02,$V2*0.91,IF($AB2=0.07,$V2*0.86,IF($AB2=0.03,$V2*0.9,IF($AB2=0.08,$V2*0.85))))</f>
        <v>418.6</v>
      </c>
      <c r="X2" s="11">
        <f>V2*0.07</f>
        <v>32.200000000000003</v>
      </c>
      <c r="Y2" s="11">
        <f>IF($O2&lt;&gt;"",$V2*0.02,0)</f>
        <v>9.2000000000000011</v>
      </c>
      <c r="Z2" s="11">
        <f>IF($R2&lt;&gt;"",$V2*0.05,0)</f>
        <v>0</v>
      </c>
      <c r="AA2" s="11">
        <f>IF($T2&lt;&gt;"",$V2*0.01,0)</f>
        <v>0</v>
      </c>
      <c r="AB2" s="11">
        <f>IF(AND($Y2&lt;&gt;"",$Z2=0,$AA2=0),0.02,IF(AND($Y2&lt;&gt;"",$Z2&lt;&gt;"",$AA2=0),0.07,IF(AND($Y2&lt;&gt;"",$Z2=0,$AA2&lt;&gt;""),0.03,IF(AND($Y2&lt;&gt;"",$Z2&lt;&gt;"",$AA2&lt;&gt;""),0.08))))</f>
        <v>0.02</v>
      </c>
      <c r="AC2" s="11">
        <f>$Y2+$Z2+$AA2</f>
        <v>9.2000000000000011</v>
      </c>
      <c r="AD2" s="11">
        <f>$AC2/$M2</f>
        <v>1.5333333333333334</v>
      </c>
      <c r="AE2" s="11" t="str">
        <f>IF(OR($U2="NB",$U2="RN"),"Paid in full","Partial Amt Paid")</f>
        <v>Partial Amt Paid</v>
      </c>
      <c r="AF2" s="11" t="str">
        <f>IF($S2&lt;&gt;"","Unearned Comm","Not Applicable")</f>
        <v>Unearned Comm</v>
      </c>
      <c r="AG2" s="11" t="str">
        <f>IF(OR($U2="NB",$U2="RN"),"Y","N")</f>
        <v>N</v>
      </c>
      <c r="AH2" s="8" t="str">
        <f>IF(AND($P2&gt;DATEVALUE("31-08-2018"),$U2&lt;&gt;"CN"),"Y","N")</f>
        <v>N</v>
      </c>
    </row>
    <row r="3" spans="1:35">
      <c r="A3" s="11">
        <v>102</v>
      </c>
      <c r="B3" s="3" t="s">
        <v>21</v>
      </c>
      <c r="C3" s="3" t="s">
        <v>23</v>
      </c>
      <c r="D3" s="3" t="s">
        <v>22</v>
      </c>
      <c r="E3" s="3" t="s">
        <v>24</v>
      </c>
      <c r="F3" s="3">
        <v>85004</v>
      </c>
      <c r="G3" s="3" t="s">
        <v>27</v>
      </c>
      <c r="H3" s="11" t="s">
        <v>25</v>
      </c>
      <c r="I3" s="11"/>
      <c r="J3" s="3" t="s">
        <v>26</v>
      </c>
      <c r="K3" s="3" t="s">
        <v>28</v>
      </c>
      <c r="L3" s="3" t="s">
        <v>130</v>
      </c>
      <c r="M3" s="3">
        <v>12</v>
      </c>
      <c r="N3" s="5">
        <v>42949</v>
      </c>
      <c r="O3" s="5">
        <v>42953</v>
      </c>
      <c r="P3" s="5">
        <v>43318</v>
      </c>
      <c r="Q3" s="5">
        <v>43318</v>
      </c>
      <c r="R3" s="5"/>
      <c r="S3" s="5">
        <v>43045</v>
      </c>
      <c r="T3" s="5"/>
      <c r="U3" s="11" t="str">
        <f t="shared" ref="U3:U66" si="0">IF($S3&lt;&gt;"","CN",IF($R3&lt;&gt;"","RN",IF($R3="","NB")))</f>
        <v>CN</v>
      </c>
      <c r="V3" s="3">
        <v>900</v>
      </c>
      <c r="W3" s="11">
        <f t="shared" ref="W3:W66" si="1">IF($AB3=0.02,$V3*0.91,IF($AB3=0.07,$V3*0.86,IF($AB3=0.03,$V3*0.9,IF($AB3=0.08,$V3*0.85))))</f>
        <v>819</v>
      </c>
      <c r="X3" s="11">
        <f t="shared" ref="X3:X66" si="2">V3*0.07</f>
        <v>63.000000000000007</v>
      </c>
      <c r="Y3" s="11">
        <f t="shared" ref="Y3:Y66" si="3">IF($O3&lt;&gt;"",$V3*0.02,0)</f>
        <v>18</v>
      </c>
      <c r="Z3" s="11">
        <f t="shared" ref="Z3:Z66" si="4">IF($R3&lt;&gt;"",$V3*0.05,0)</f>
        <v>0</v>
      </c>
      <c r="AA3" s="11">
        <f t="shared" ref="AA3:AA66" si="5">IF($T3&lt;&gt;"",$V3*0.01,0)</f>
        <v>0</v>
      </c>
      <c r="AB3" s="11">
        <f t="shared" ref="AB3:AB66" si="6">IF(AND($Y3&lt;&gt;"",$Z3=0,$AA3=0),0.02,IF(AND($Y3&lt;&gt;"",$Z3&lt;&gt;"",$AA3=0),0.07,IF(AND($Y3&lt;&gt;"",$Z3=0,$AA3&lt;&gt;""),0.03,IF(AND($Y3&lt;&gt;"",$Z3&lt;&gt;"",$AA3&lt;&gt;""),0.08))))</f>
        <v>0.02</v>
      </c>
      <c r="AC3" s="11">
        <f t="shared" ref="AC3:AC66" si="7">$Y3+$Z3+$AA3</f>
        <v>18</v>
      </c>
      <c r="AD3" s="11">
        <f t="shared" ref="AD3:AD66" si="8">$AC3/$M3</f>
        <v>1.5</v>
      </c>
      <c r="AE3" s="11" t="str">
        <f t="shared" ref="AE3:AE66" si="9">IF(OR($U3="NB",$U3="RN"),"Paid in full","Partial Amt Paid")</f>
        <v>Partial Amt Paid</v>
      </c>
      <c r="AF3" s="11" t="str">
        <f t="shared" ref="AF3:AF66" si="10">IF($S3&lt;&gt;"","Unearned Comm","Not Applicable")</f>
        <v>Unearned Comm</v>
      </c>
      <c r="AG3" s="11" t="str">
        <f t="shared" ref="AG3:AG66" si="11">IF(OR($U3="NB",$U3="RN"),"Y","N")</f>
        <v>N</v>
      </c>
      <c r="AH3" s="8" t="str">
        <f t="shared" ref="AH3:AH66" si="12">IF(AND($P3&gt;DATEVALUE("31-08-2018"),$U3&lt;&gt;"CN"),"Y","N")</f>
        <v>N</v>
      </c>
    </row>
    <row r="4" spans="1:35">
      <c r="A4" s="11">
        <v>103</v>
      </c>
      <c r="B4" s="3" t="s">
        <v>21</v>
      </c>
      <c r="C4" s="3" t="s">
        <v>23</v>
      </c>
      <c r="D4" s="3" t="s">
        <v>22</v>
      </c>
      <c r="E4" s="3" t="s">
        <v>24</v>
      </c>
      <c r="F4" s="3">
        <v>85004</v>
      </c>
      <c r="G4" s="3" t="s">
        <v>27</v>
      </c>
      <c r="H4" s="11" t="s">
        <v>25</v>
      </c>
      <c r="I4" s="11"/>
      <c r="J4" s="3" t="s">
        <v>26</v>
      </c>
      <c r="K4" s="3" t="s">
        <v>28</v>
      </c>
      <c r="L4" s="3" t="s">
        <v>131</v>
      </c>
      <c r="M4" s="3">
        <v>12</v>
      </c>
      <c r="N4" s="5">
        <v>42962</v>
      </c>
      <c r="O4" s="5">
        <v>42967</v>
      </c>
      <c r="P4" s="5">
        <v>43151</v>
      </c>
      <c r="Q4" s="5">
        <v>43151</v>
      </c>
      <c r="R4" s="5"/>
      <c r="S4" s="5">
        <v>43059</v>
      </c>
      <c r="T4" s="5"/>
      <c r="U4" s="11" t="str">
        <f t="shared" si="0"/>
        <v>CN</v>
      </c>
      <c r="V4" s="3">
        <v>1620</v>
      </c>
      <c r="W4" s="11">
        <f t="shared" si="1"/>
        <v>1474.2</v>
      </c>
      <c r="X4" s="11">
        <f t="shared" si="2"/>
        <v>113.4</v>
      </c>
      <c r="Y4" s="11">
        <f t="shared" si="3"/>
        <v>32.4</v>
      </c>
      <c r="Z4" s="11">
        <f t="shared" si="4"/>
        <v>0</v>
      </c>
      <c r="AA4" s="11">
        <f t="shared" si="5"/>
        <v>0</v>
      </c>
      <c r="AB4" s="11">
        <f t="shared" si="6"/>
        <v>0.02</v>
      </c>
      <c r="AC4" s="11">
        <f t="shared" si="7"/>
        <v>32.4</v>
      </c>
      <c r="AD4" s="11">
        <f t="shared" si="8"/>
        <v>2.6999999999999997</v>
      </c>
      <c r="AE4" s="11" t="str">
        <f t="shared" si="9"/>
        <v>Partial Amt Paid</v>
      </c>
      <c r="AF4" s="11" t="str">
        <f t="shared" si="10"/>
        <v>Unearned Comm</v>
      </c>
      <c r="AG4" s="11" t="str">
        <f t="shared" si="11"/>
        <v>N</v>
      </c>
      <c r="AH4" s="8" t="str">
        <f t="shared" si="12"/>
        <v>N</v>
      </c>
    </row>
    <row r="5" spans="1:35">
      <c r="A5" s="11">
        <v>104</v>
      </c>
      <c r="B5" s="3" t="s">
        <v>21</v>
      </c>
      <c r="C5" s="3" t="s">
        <v>23</v>
      </c>
      <c r="D5" s="3" t="s">
        <v>22</v>
      </c>
      <c r="E5" s="3" t="s">
        <v>24</v>
      </c>
      <c r="F5" s="3">
        <v>85004</v>
      </c>
      <c r="G5" s="3" t="s">
        <v>27</v>
      </c>
      <c r="H5" s="11" t="s">
        <v>25</v>
      </c>
      <c r="I5" s="11"/>
      <c r="J5" s="3" t="s">
        <v>26</v>
      </c>
      <c r="K5" s="3" t="s">
        <v>28</v>
      </c>
      <c r="L5" s="3" t="s">
        <v>132</v>
      </c>
      <c r="M5" s="3">
        <v>12</v>
      </c>
      <c r="N5" s="5">
        <v>42953</v>
      </c>
      <c r="O5" s="5">
        <v>42959</v>
      </c>
      <c r="P5" s="5">
        <v>43324</v>
      </c>
      <c r="Q5" s="5">
        <v>43324</v>
      </c>
      <c r="R5" s="5"/>
      <c r="S5" s="5">
        <v>43051</v>
      </c>
      <c r="T5" s="5"/>
      <c r="U5" s="11" t="str">
        <f t="shared" si="0"/>
        <v>CN</v>
      </c>
      <c r="V5" s="3">
        <v>1500</v>
      </c>
      <c r="W5" s="11">
        <f t="shared" si="1"/>
        <v>1365</v>
      </c>
      <c r="X5" s="11">
        <f t="shared" si="2"/>
        <v>105.00000000000001</v>
      </c>
      <c r="Y5" s="11">
        <f t="shared" si="3"/>
        <v>30</v>
      </c>
      <c r="Z5" s="11">
        <f t="shared" si="4"/>
        <v>0</v>
      </c>
      <c r="AA5" s="11">
        <f t="shared" si="5"/>
        <v>0</v>
      </c>
      <c r="AB5" s="11">
        <f t="shared" si="6"/>
        <v>0.02</v>
      </c>
      <c r="AC5" s="11">
        <f t="shared" si="7"/>
        <v>30</v>
      </c>
      <c r="AD5" s="11">
        <f t="shared" si="8"/>
        <v>2.5</v>
      </c>
      <c r="AE5" s="11" t="str">
        <f t="shared" si="9"/>
        <v>Partial Amt Paid</v>
      </c>
      <c r="AF5" s="11" t="str">
        <f t="shared" si="10"/>
        <v>Unearned Comm</v>
      </c>
      <c r="AG5" s="11" t="str">
        <f t="shared" si="11"/>
        <v>N</v>
      </c>
      <c r="AH5" s="8" t="str">
        <f t="shared" si="12"/>
        <v>N</v>
      </c>
    </row>
    <row r="6" spans="1:35">
      <c r="A6" s="11">
        <v>105</v>
      </c>
      <c r="B6" s="3" t="s">
        <v>21</v>
      </c>
      <c r="C6" s="3" t="s">
        <v>23</v>
      </c>
      <c r="D6" s="3" t="s">
        <v>22</v>
      </c>
      <c r="E6" s="3" t="s">
        <v>24</v>
      </c>
      <c r="F6" s="3">
        <v>85004</v>
      </c>
      <c r="G6" s="3" t="s">
        <v>27</v>
      </c>
      <c r="H6" s="11" t="s">
        <v>25</v>
      </c>
      <c r="I6" s="11"/>
      <c r="J6" s="3" t="s">
        <v>26</v>
      </c>
      <c r="K6" s="3" t="s">
        <v>28</v>
      </c>
      <c r="L6" s="3" t="s">
        <v>133</v>
      </c>
      <c r="M6" s="3">
        <v>6</v>
      </c>
      <c r="N6" s="5">
        <v>42972</v>
      </c>
      <c r="O6" s="5">
        <v>42974</v>
      </c>
      <c r="P6" s="5">
        <v>43158</v>
      </c>
      <c r="Q6" s="5">
        <v>43158</v>
      </c>
      <c r="R6" s="5"/>
      <c r="S6" s="5">
        <v>43066</v>
      </c>
      <c r="T6" s="5"/>
      <c r="U6" s="11" t="str">
        <f t="shared" si="0"/>
        <v>CN</v>
      </c>
      <c r="V6" s="3">
        <v>500</v>
      </c>
      <c r="W6" s="11">
        <f t="shared" si="1"/>
        <v>455</v>
      </c>
      <c r="X6" s="11">
        <f t="shared" si="2"/>
        <v>35</v>
      </c>
      <c r="Y6" s="11">
        <f t="shared" si="3"/>
        <v>10</v>
      </c>
      <c r="Z6" s="11">
        <f t="shared" si="4"/>
        <v>0</v>
      </c>
      <c r="AA6" s="11">
        <f t="shared" si="5"/>
        <v>0</v>
      </c>
      <c r="AB6" s="11">
        <f t="shared" si="6"/>
        <v>0.02</v>
      </c>
      <c r="AC6" s="11">
        <f t="shared" si="7"/>
        <v>10</v>
      </c>
      <c r="AD6" s="11">
        <f t="shared" si="8"/>
        <v>1.6666666666666667</v>
      </c>
      <c r="AE6" s="11" t="str">
        <f t="shared" si="9"/>
        <v>Partial Amt Paid</v>
      </c>
      <c r="AF6" s="11" t="str">
        <f t="shared" si="10"/>
        <v>Unearned Comm</v>
      </c>
      <c r="AG6" s="11" t="str">
        <f t="shared" si="11"/>
        <v>N</v>
      </c>
      <c r="AH6" s="8" t="str">
        <f t="shared" si="12"/>
        <v>N</v>
      </c>
    </row>
    <row r="7" spans="1:35">
      <c r="A7" s="11">
        <v>106</v>
      </c>
      <c r="B7" s="3" t="s">
        <v>21</v>
      </c>
      <c r="C7" s="3" t="s">
        <v>23</v>
      </c>
      <c r="D7" s="3" t="s">
        <v>22</v>
      </c>
      <c r="E7" s="3" t="s">
        <v>24</v>
      </c>
      <c r="F7" s="3">
        <v>85004</v>
      </c>
      <c r="G7" s="3" t="s">
        <v>27</v>
      </c>
      <c r="H7" s="11" t="s">
        <v>25</v>
      </c>
      <c r="I7" s="11"/>
      <c r="J7" s="3" t="s">
        <v>26</v>
      </c>
      <c r="K7" s="3" t="s">
        <v>28</v>
      </c>
      <c r="L7" s="3" t="s">
        <v>134</v>
      </c>
      <c r="M7" s="3">
        <v>12</v>
      </c>
      <c r="N7" s="5">
        <v>42959</v>
      </c>
      <c r="O7" s="5">
        <v>42964</v>
      </c>
      <c r="P7" s="5">
        <v>43329</v>
      </c>
      <c r="Q7" s="5">
        <v>43329</v>
      </c>
      <c r="R7" s="5"/>
      <c r="S7" s="5">
        <v>43056</v>
      </c>
      <c r="T7" s="5"/>
      <c r="U7" s="11" t="str">
        <f t="shared" si="0"/>
        <v>CN</v>
      </c>
      <c r="V7" s="3">
        <v>1100</v>
      </c>
      <c r="W7" s="11">
        <f t="shared" si="1"/>
        <v>1001</v>
      </c>
      <c r="X7" s="11">
        <f t="shared" si="2"/>
        <v>77.000000000000014</v>
      </c>
      <c r="Y7" s="11">
        <f t="shared" si="3"/>
        <v>22</v>
      </c>
      <c r="Z7" s="11">
        <f t="shared" si="4"/>
        <v>0</v>
      </c>
      <c r="AA7" s="11">
        <f t="shared" si="5"/>
        <v>0</v>
      </c>
      <c r="AB7" s="11">
        <f t="shared" si="6"/>
        <v>0.02</v>
      </c>
      <c r="AC7" s="11">
        <f t="shared" si="7"/>
        <v>22</v>
      </c>
      <c r="AD7" s="11">
        <f t="shared" si="8"/>
        <v>1.8333333333333333</v>
      </c>
      <c r="AE7" s="11" t="str">
        <f t="shared" si="9"/>
        <v>Partial Amt Paid</v>
      </c>
      <c r="AF7" s="11" t="str">
        <f t="shared" si="10"/>
        <v>Unearned Comm</v>
      </c>
      <c r="AG7" s="11" t="str">
        <f t="shared" si="11"/>
        <v>N</v>
      </c>
      <c r="AH7" s="8" t="str">
        <f t="shared" si="12"/>
        <v>N</v>
      </c>
    </row>
    <row r="8" spans="1:35">
      <c r="A8" s="11">
        <v>107</v>
      </c>
      <c r="B8" s="3" t="s">
        <v>21</v>
      </c>
      <c r="C8" s="3" t="s">
        <v>23</v>
      </c>
      <c r="D8" s="3" t="s">
        <v>22</v>
      </c>
      <c r="E8" s="3" t="s">
        <v>24</v>
      </c>
      <c r="F8" s="3">
        <v>85004</v>
      </c>
      <c r="G8" s="3" t="s">
        <v>27</v>
      </c>
      <c r="H8" s="11" t="s">
        <v>25</v>
      </c>
      <c r="I8" s="11"/>
      <c r="J8" s="3" t="s">
        <v>26</v>
      </c>
      <c r="K8" s="3" t="s">
        <v>28</v>
      </c>
      <c r="L8" s="3" t="s">
        <v>135</v>
      </c>
      <c r="M8" s="3">
        <v>12</v>
      </c>
      <c r="N8" s="5">
        <v>42967</v>
      </c>
      <c r="O8" s="5">
        <v>42973</v>
      </c>
      <c r="P8" s="5">
        <v>43338</v>
      </c>
      <c r="Q8" s="5">
        <v>43338</v>
      </c>
      <c r="R8" s="5"/>
      <c r="S8" s="5">
        <v>43065</v>
      </c>
      <c r="T8" s="5"/>
      <c r="U8" s="11" t="str">
        <f t="shared" si="0"/>
        <v>CN</v>
      </c>
      <c r="V8" s="3">
        <v>1458</v>
      </c>
      <c r="W8" s="11">
        <f t="shared" si="1"/>
        <v>1326.78</v>
      </c>
      <c r="X8" s="11">
        <f t="shared" si="2"/>
        <v>102.06000000000002</v>
      </c>
      <c r="Y8" s="11">
        <f t="shared" si="3"/>
        <v>29.16</v>
      </c>
      <c r="Z8" s="11">
        <f t="shared" si="4"/>
        <v>0</v>
      </c>
      <c r="AA8" s="11">
        <f t="shared" si="5"/>
        <v>0</v>
      </c>
      <c r="AB8" s="11">
        <f t="shared" si="6"/>
        <v>0.02</v>
      </c>
      <c r="AC8" s="11">
        <f t="shared" si="7"/>
        <v>29.16</v>
      </c>
      <c r="AD8" s="11">
        <f t="shared" si="8"/>
        <v>2.4300000000000002</v>
      </c>
      <c r="AE8" s="11" t="str">
        <f t="shared" si="9"/>
        <v>Partial Amt Paid</v>
      </c>
      <c r="AF8" s="11" t="str">
        <f t="shared" si="10"/>
        <v>Unearned Comm</v>
      </c>
      <c r="AG8" s="11" t="str">
        <f t="shared" si="11"/>
        <v>N</v>
      </c>
      <c r="AH8" s="8" t="str">
        <f t="shared" si="12"/>
        <v>N</v>
      </c>
    </row>
    <row r="9" spans="1:35">
      <c r="A9" s="11">
        <v>108</v>
      </c>
      <c r="B9" s="3" t="s">
        <v>21</v>
      </c>
      <c r="C9" s="3" t="s">
        <v>23</v>
      </c>
      <c r="D9" s="3" t="s">
        <v>22</v>
      </c>
      <c r="E9" s="3" t="s">
        <v>24</v>
      </c>
      <c r="F9" s="3">
        <v>85004</v>
      </c>
      <c r="G9" s="3" t="s">
        <v>27</v>
      </c>
      <c r="H9" s="11" t="s">
        <v>25</v>
      </c>
      <c r="I9" s="11"/>
      <c r="J9" s="3" t="s">
        <v>26</v>
      </c>
      <c r="K9" s="3" t="s">
        <v>28</v>
      </c>
      <c r="L9" s="3" t="s">
        <v>136</v>
      </c>
      <c r="M9" s="3">
        <v>12</v>
      </c>
      <c r="N9" s="5">
        <v>42954</v>
      </c>
      <c r="O9" s="5">
        <v>42957</v>
      </c>
      <c r="P9" s="5">
        <v>43141</v>
      </c>
      <c r="Q9" s="5">
        <v>43141</v>
      </c>
      <c r="R9" s="5"/>
      <c r="S9" s="5">
        <v>43049</v>
      </c>
      <c r="T9" s="5"/>
      <c r="U9" s="11" t="str">
        <f t="shared" si="0"/>
        <v>CN</v>
      </c>
      <c r="V9" s="3">
        <v>1568</v>
      </c>
      <c r="W9" s="11">
        <f t="shared" si="1"/>
        <v>1426.88</v>
      </c>
      <c r="X9" s="11">
        <f t="shared" si="2"/>
        <v>109.76</v>
      </c>
      <c r="Y9" s="11">
        <f t="shared" si="3"/>
        <v>31.36</v>
      </c>
      <c r="Z9" s="11">
        <f t="shared" si="4"/>
        <v>0</v>
      </c>
      <c r="AA9" s="11">
        <f t="shared" si="5"/>
        <v>0</v>
      </c>
      <c r="AB9" s="11">
        <f t="shared" si="6"/>
        <v>0.02</v>
      </c>
      <c r="AC9" s="11">
        <f t="shared" si="7"/>
        <v>31.36</v>
      </c>
      <c r="AD9" s="11">
        <f t="shared" si="8"/>
        <v>2.6133333333333333</v>
      </c>
      <c r="AE9" s="11" t="str">
        <f t="shared" si="9"/>
        <v>Partial Amt Paid</v>
      </c>
      <c r="AF9" s="11" t="str">
        <f t="shared" si="10"/>
        <v>Unearned Comm</v>
      </c>
      <c r="AG9" s="11" t="str">
        <f t="shared" si="11"/>
        <v>N</v>
      </c>
      <c r="AH9" s="8" t="str">
        <f t="shared" si="12"/>
        <v>N</v>
      </c>
    </row>
    <row r="10" spans="1:35">
      <c r="A10" s="11">
        <v>109</v>
      </c>
      <c r="B10" s="3" t="s">
        <v>21</v>
      </c>
      <c r="C10" s="3" t="s">
        <v>23</v>
      </c>
      <c r="D10" s="3" t="s">
        <v>22</v>
      </c>
      <c r="E10" s="3" t="s">
        <v>24</v>
      </c>
      <c r="F10" s="3">
        <v>85004</v>
      </c>
      <c r="G10" s="3" t="s">
        <v>27</v>
      </c>
      <c r="H10" s="11" t="s">
        <v>25</v>
      </c>
      <c r="I10" s="11"/>
      <c r="J10" s="3" t="s">
        <v>26</v>
      </c>
      <c r="K10" s="3" t="s">
        <v>28</v>
      </c>
      <c r="L10" s="3" t="s">
        <v>137</v>
      </c>
      <c r="M10" s="3">
        <v>6</v>
      </c>
      <c r="N10" s="5">
        <v>42983</v>
      </c>
      <c r="O10" s="5">
        <v>42986</v>
      </c>
      <c r="P10" s="5">
        <v>43167</v>
      </c>
      <c r="Q10" s="5">
        <v>43167</v>
      </c>
      <c r="R10" s="5"/>
      <c r="S10" s="5">
        <v>43077</v>
      </c>
      <c r="T10" s="5"/>
      <c r="U10" s="11" t="str">
        <f t="shared" si="0"/>
        <v>CN</v>
      </c>
      <c r="V10" s="3">
        <v>856</v>
      </c>
      <c r="W10" s="11">
        <f t="shared" si="1"/>
        <v>778.96</v>
      </c>
      <c r="X10" s="11">
        <f t="shared" si="2"/>
        <v>59.920000000000009</v>
      </c>
      <c r="Y10" s="11">
        <f t="shared" si="3"/>
        <v>17.12</v>
      </c>
      <c r="Z10" s="11">
        <f t="shared" si="4"/>
        <v>0</v>
      </c>
      <c r="AA10" s="11">
        <f t="shared" si="5"/>
        <v>0</v>
      </c>
      <c r="AB10" s="11">
        <f t="shared" si="6"/>
        <v>0.02</v>
      </c>
      <c r="AC10" s="11">
        <f t="shared" si="7"/>
        <v>17.12</v>
      </c>
      <c r="AD10" s="11">
        <f t="shared" si="8"/>
        <v>2.8533333333333335</v>
      </c>
      <c r="AE10" s="11" t="str">
        <f t="shared" si="9"/>
        <v>Partial Amt Paid</v>
      </c>
      <c r="AF10" s="11" t="str">
        <f t="shared" si="10"/>
        <v>Unearned Comm</v>
      </c>
      <c r="AG10" s="11" t="str">
        <f t="shared" si="11"/>
        <v>N</v>
      </c>
      <c r="AH10" s="8" t="str">
        <f t="shared" si="12"/>
        <v>N</v>
      </c>
    </row>
    <row r="11" spans="1:35">
      <c r="A11" s="11">
        <v>110</v>
      </c>
      <c r="B11" s="3" t="s">
        <v>21</v>
      </c>
      <c r="C11" s="3" t="s">
        <v>23</v>
      </c>
      <c r="D11" s="3" t="s">
        <v>22</v>
      </c>
      <c r="E11" s="3" t="s">
        <v>24</v>
      </c>
      <c r="F11" s="3">
        <v>85004</v>
      </c>
      <c r="G11" s="3" t="s">
        <v>27</v>
      </c>
      <c r="H11" s="11" t="s">
        <v>25</v>
      </c>
      <c r="I11" s="11"/>
      <c r="J11" s="3" t="s">
        <v>26</v>
      </c>
      <c r="K11" s="3" t="s">
        <v>28</v>
      </c>
      <c r="L11" s="3" t="s">
        <v>138</v>
      </c>
      <c r="M11" s="3">
        <v>6</v>
      </c>
      <c r="N11" s="5">
        <v>42979</v>
      </c>
      <c r="O11" s="5">
        <v>42986</v>
      </c>
      <c r="P11" s="5">
        <v>43167</v>
      </c>
      <c r="Q11" s="5">
        <v>43167</v>
      </c>
      <c r="R11" s="5"/>
      <c r="S11" s="5">
        <v>43077</v>
      </c>
      <c r="T11" s="5"/>
      <c r="U11" s="11" t="str">
        <f t="shared" si="0"/>
        <v>CN</v>
      </c>
      <c r="V11" s="3">
        <v>856</v>
      </c>
      <c r="W11" s="11">
        <f t="shared" si="1"/>
        <v>778.96</v>
      </c>
      <c r="X11" s="11">
        <f t="shared" si="2"/>
        <v>59.920000000000009</v>
      </c>
      <c r="Y11" s="11">
        <f t="shared" si="3"/>
        <v>17.12</v>
      </c>
      <c r="Z11" s="11">
        <f t="shared" si="4"/>
        <v>0</v>
      </c>
      <c r="AA11" s="11">
        <f t="shared" si="5"/>
        <v>0</v>
      </c>
      <c r="AB11" s="11">
        <f t="shared" si="6"/>
        <v>0.02</v>
      </c>
      <c r="AC11" s="11">
        <f t="shared" si="7"/>
        <v>17.12</v>
      </c>
      <c r="AD11" s="11">
        <f t="shared" si="8"/>
        <v>2.8533333333333335</v>
      </c>
      <c r="AE11" s="11" t="str">
        <f t="shared" si="9"/>
        <v>Partial Amt Paid</v>
      </c>
      <c r="AF11" s="11" t="str">
        <f t="shared" si="10"/>
        <v>Unearned Comm</v>
      </c>
      <c r="AG11" s="11" t="str">
        <f t="shared" si="11"/>
        <v>N</v>
      </c>
      <c r="AH11" s="8" t="str">
        <f t="shared" si="12"/>
        <v>N</v>
      </c>
    </row>
    <row r="12" spans="1:35">
      <c r="A12" s="11">
        <v>111</v>
      </c>
      <c r="B12" s="3" t="s">
        <v>21</v>
      </c>
      <c r="C12" s="3" t="s">
        <v>23</v>
      </c>
      <c r="D12" s="3" t="s">
        <v>22</v>
      </c>
      <c r="E12" s="3" t="s">
        <v>24</v>
      </c>
      <c r="F12" s="3">
        <v>85004</v>
      </c>
      <c r="G12" s="3" t="s">
        <v>27</v>
      </c>
      <c r="H12" s="11" t="s">
        <v>25</v>
      </c>
      <c r="I12" s="11"/>
      <c r="J12" s="3" t="s">
        <v>26</v>
      </c>
      <c r="K12" s="3" t="s">
        <v>28</v>
      </c>
      <c r="L12" s="3" t="s">
        <v>139</v>
      </c>
      <c r="M12" s="3">
        <v>6</v>
      </c>
      <c r="N12" s="5">
        <v>42993</v>
      </c>
      <c r="O12" s="5">
        <v>42995</v>
      </c>
      <c r="P12" s="5">
        <v>43176</v>
      </c>
      <c r="Q12" s="5">
        <v>43176</v>
      </c>
      <c r="R12" s="5"/>
      <c r="S12" s="5">
        <v>43086</v>
      </c>
      <c r="T12" s="5"/>
      <c r="U12" s="11" t="str">
        <f t="shared" si="0"/>
        <v>CN</v>
      </c>
      <c r="V12" s="3">
        <v>600</v>
      </c>
      <c r="W12" s="11">
        <f t="shared" si="1"/>
        <v>546</v>
      </c>
      <c r="X12" s="11">
        <f t="shared" si="2"/>
        <v>42.000000000000007</v>
      </c>
      <c r="Y12" s="11">
        <f t="shared" si="3"/>
        <v>12</v>
      </c>
      <c r="Z12" s="11">
        <f t="shared" si="4"/>
        <v>0</v>
      </c>
      <c r="AA12" s="11">
        <f t="shared" si="5"/>
        <v>0</v>
      </c>
      <c r="AB12" s="11">
        <f t="shared" si="6"/>
        <v>0.02</v>
      </c>
      <c r="AC12" s="11">
        <f t="shared" si="7"/>
        <v>12</v>
      </c>
      <c r="AD12" s="11">
        <f t="shared" si="8"/>
        <v>2</v>
      </c>
      <c r="AE12" s="11" t="str">
        <f t="shared" si="9"/>
        <v>Partial Amt Paid</v>
      </c>
      <c r="AF12" s="11" t="str">
        <f t="shared" si="10"/>
        <v>Unearned Comm</v>
      </c>
      <c r="AG12" s="11" t="str">
        <f t="shared" si="11"/>
        <v>N</v>
      </c>
      <c r="AH12" s="8" t="str">
        <f t="shared" si="12"/>
        <v>N</v>
      </c>
    </row>
    <row r="13" spans="1:35">
      <c r="A13" s="11">
        <v>112</v>
      </c>
      <c r="B13" s="3" t="s">
        <v>21</v>
      </c>
      <c r="C13" s="3" t="s">
        <v>23</v>
      </c>
      <c r="D13" s="3" t="s">
        <v>22</v>
      </c>
      <c r="E13" s="3" t="s">
        <v>24</v>
      </c>
      <c r="F13" s="3">
        <v>85004</v>
      </c>
      <c r="G13" s="3" t="s">
        <v>27</v>
      </c>
      <c r="H13" s="11" t="s">
        <v>25</v>
      </c>
      <c r="I13" s="11"/>
      <c r="J13" s="3" t="s">
        <v>26</v>
      </c>
      <c r="K13" s="3" t="s">
        <v>28</v>
      </c>
      <c r="L13" s="3" t="s">
        <v>140</v>
      </c>
      <c r="M13" s="3">
        <v>6</v>
      </c>
      <c r="N13" s="5">
        <v>42996</v>
      </c>
      <c r="O13" s="5">
        <v>42999</v>
      </c>
      <c r="P13" s="5">
        <v>43180</v>
      </c>
      <c r="Q13" s="5">
        <v>43180</v>
      </c>
      <c r="R13" s="5"/>
      <c r="S13" s="5">
        <v>43090</v>
      </c>
      <c r="T13" s="5"/>
      <c r="U13" s="11" t="str">
        <f t="shared" si="0"/>
        <v>CN</v>
      </c>
      <c r="V13" s="3">
        <v>568</v>
      </c>
      <c r="W13" s="11">
        <f t="shared" si="1"/>
        <v>516.88</v>
      </c>
      <c r="X13" s="11">
        <f t="shared" si="2"/>
        <v>39.760000000000005</v>
      </c>
      <c r="Y13" s="11">
        <f t="shared" si="3"/>
        <v>11.36</v>
      </c>
      <c r="Z13" s="11">
        <f t="shared" si="4"/>
        <v>0</v>
      </c>
      <c r="AA13" s="11">
        <f t="shared" si="5"/>
        <v>0</v>
      </c>
      <c r="AB13" s="11">
        <f t="shared" si="6"/>
        <v>0.02</v>
      </c>
      <c r="AC13" s="11">
        <f t="shared" si="7"/>
        <v>11.36</v>
      </c>
      <c r="AD13" s="11">
        <f t="shared" si="8"/>
        <v>1.8933333333333333</v>
      </c>
      <c r="AE13" s="11" t="str">
        <f t="shared" si="9"/>
        <v>Partial Amt Paid</v>
      </c>
      <c r="AF13" s="11" t="str">
        <f t="shared" si="10"/>
        <v>Unearned Comm</v>
      </c>
      <c r="AG13" s="11" t="str">
        <f t="shared" si="11"/>
        <v>N</v>
      </c>
      <c r="AH13" s="8" t="str">
        <f t="shared" si="12"/>
        <v>N</v>
      </c>
    </row>
    <row r="14" spans="1:35">
      <c r="A14" s="11">
        <v>113</v>
      </c>
      <c r="B14" s="3" t="s">
        <v>21</v>
      </c>
      <c r="C14" s="3" t="s">
        <v>23</v>
      </c>
      <c r="D14" s="3" t="s">
        <v>22</v>
      </c>
      <c r="E14" s="3" t="s">
        <v>24</v>
      </c>
      <c r="F14" s="3">
        <v>85004</v>
      </c>
      <c r="G14" s="3" t="s">
        <v>27</v>
      </c>
      <c r="H14" s="11" t="s">
        <v>25</v>
      </c>
      <c r="I14" s="11"/>
      <c r="J14" s="3" t="s">
        <v>26</v>
      </c>
      <c r="K14" s="3" t="s">
        <v>28</v>
      </c>
      <c r="L14" s="3" t="s">
        <v>141</v>
      </c>
      <c r="M14" s="3">
        <v>6</v>
      </c>
      <c r="N14" s="5">
        <v>43003</v>
      </c>
      <c r="O14" s="5">
        <v>43008</v>
      </c>
      <c r="P14" s="5">
        <v>43189</v>
      </c>
      <c r="Q14" s="5">
        <v>43189</v>
      </c>
      <c r="R14" s="5"/>
      <c r="S14" s="5">
        <v>43099</v>
      </c>
      <c r="T14" s="5"/>
      <c r="U14" s="11" t="str">
        <f t="shared" si="0"/>
        <v>CN</v>
      </c>
      <c r="V14" s="3">
        <v>458</v>
      </c>
      <c r="W14" s="11">
        <f t="shared" si="1"/>
        <v>416.78000000000003</v>
      </c>
      <c r="X14" s="11">
        <f t="shared" si="2"/>
        <v>32.06</v>
      </c>
      <c r="Y14" s="11">
        <f t="shared" si="3"/>
        <v>9.16</v>
      </c>
      <c r="Z14" s="11">
        <f t="shared" si="4"/>
        <v>0</v>
      </c>
      <c r="AA14" s="11">
        <f t="shared" si="5"/>
        <v>0</v>
      </c>
      <c r="AB14" s="11">
        <f t="shared" si="6"/>
        <v>0.02</v>
      </c>
      <c r="AC14" s="11">
        <f t="shared" si="7"/>
        <v>9.16</v>
      </c>
      <c r="AD14" s="11">
        <f t="shared" si="8"/>
        <v>1.5266666666666666</v>
      </c>
      <c r="AE14" s="11" t="str">
        <f t="shared" si="9"/>
        <v>Partial Amt Paid</v>
      </c>
      <c r="AF14" s="11" t="str">
        <f t="shared" si="10"/>
        <v>Unearned Comm</v>
      </c>
      <c r="AG14" s="11" t="str">
        <f t="shared" si="11"/>
        <v>N</v>
      </c>
      <c r="AH14" s="8" t="str">
        <f t="shared" si="12"/>
        <v>N</v>
      </c>
    </row>
    <row r="15" spans="1:35">
      <c r="A15" s="11">
        <v>114</v>
      </c>
      <c r="B15" s="3" t="s">
        <v>21</v>
      </c>
      <c r="C15" s="3" t="s">
        <v>23</v>
      </c>
      <c r="D15" s="3" t="s">
        <v>22</v>
      </c>
      <c r="E15" s="3" t="s">
        <v>24</v>
      </c>
      <c r="F15" s="3">
        <v>85004</v>
      </c>
      <c r="G15" s="3" t="s">
        <v>27</v>
      </c>
      <c r="H15" s="11" t="s">
        <v>25</v>
      </c>
      <c r="I15" s="11"/>
      <c r="J15" s="3" t="s">
        <v>26</v>
      </c>
      <c r="K15" s="3" t="s">
        <v>28</v>
      </c>
      <c r="L15" s="3" t="s">
        <v>142</v>
      </c>
      <c r="M15" s="3">
        <v>6</v>
      </c>
      <c r="N15" s="5">
        <v>42987</v>
      </c>
      <c r="O15" s="5">
        <v>42991</v>
      </c>
      <c r="P15" s="5">
        <v>43172</v>
      </c>
      <c r="Q15" s="5">
        <v>43172</v>
      </c>
      <c r="R15" s="5"/>
      <c r="S15" s="5">
        <v>43082</v>
      </c>
      <c r="T15" s="5"/>
      <c r="U15" s="11" t="str">
        <f t="shared" si="0"/>
        <v>CN</v>
      </c>
      <c r="V15" s="3">
        <v>540</v>
      </c>
      <c r="W15" s="11">
        <f t="shared" si="1"/>
        <v>491.40000000000003</v>
      </c>
      <c r="X15" s="11">
        <f t="shared" si="2"/>
        <v>37.800000000000004</v>
      </c>
      <c r="Y15" s="11">
        <f t="shared" si="3"/>
        <v>10.8</v>
      </c>
      <c r="Z15" s="11">
        <f t="shared" si="4"/>
        <v>0</v>
      </c>
      <c r="AA15" s="11">
        <f t="shared" si="5"/>
        <v>0</v>
      </c>
      <c r="AB15" s="11">
        <f t="shared" si="6"/>
        <v>0.02</v>
      </c>
      <c r="AC15" s="11">
        <f t="shared" si="7"/>
        <v>10.8</v>
      </c>
      <c r="AD15" s="11">
        <f t="shared" si="8"/>
        <v>1.8</v>
      </c>
      <c r="AE15" s="11" t="str">
        <f t="shared" si="9"/>
        <v>Partial Amt Paid</v>
      </c>
      <c r="AF15" s="11" t="str">
        <f t="shared" si="10"/>
        <v>Unearned Comm</v>
      </c>
      <c r="AG15" s="11" t="str">
        <f t="shared" si="11"/>
        <v>N</v>
      </c>
      <c r="AH15" s="8" t="str">
        <f t="shared" si="12"/>
        <v>N</v>
      </c>
    </row>
    <row r="16" spans="1:35">
      <c r="A16" s="11">
        <v>115</v>
      </c>
      <c r="B16" s="3" t="s">
        <v>21</v>
      </c>
      <c r="C16" s="3" t="s">
        <v>23</v>
      </c>
      <c r="D16" s="3" t="s">
        <v>22</v>
      </c>
      <c r="E16" s="3" t="s">
        <v>24</v>
      </c>
      <c r="F16" s="3">
        <v>85004</v>
      </c>
      <c r="G16" s="3" t="s">
        <v>27</v>
      </c>
      <c r="H16" s="11" t="s">
        <v>25</v>
      </c>
      <c r="I16" s="11"/>
      <c r="J16" s="3" t="s">
        <v>26</v>
      </c>
      <c r="K16" s="3" t="s">
        <v>28</v>
      </c>
      <c r="L16" s="3" t="s">
        <v>143</v>
      </c>
      <c r="M16" s="3">
        <v>6</v>
      </c>
      <c r="N16" s="5">
        <v>42982</v>
      </c>
      <c r="O16" s="5">
        <v>42986</v>
      </c>
      <c r="P16" s="5">
        <v>43167</v>
      </c>
      <c r="Q16" s="5">
        <v>43167</v>
      </c>
      <c r="R16" s="5"/>
      <c r="S16" s="5">
        <v>43077</v>
      </c>
      <c r="T16" s="5"/>
      <c r="U16" s="11" t="str">
        <f t="shared" si="0"/>
        <v>CN</v>
      </c>
      <c r="V16" s="3">
        <v>780</v>
      </c>
      <c r="W16" s="11">
        <f t="shared" si="1"/>
        <v>709.80000000000007</v>
      </c>
      <c r="X16" s="11">
        <f t="shared" si="2"/>
        <v>54.600000000000009</v>
      </c>
      <c r="Y16" s="11">
        <f t="shared" si="3"/>
        <v>15.6</v>
      </c>
      <c r="Z16" s="11">
        <f t="shared" si="4"/>
        <v>0</v>
      </c>
      <c r="AA16" s="11">
        <f t="shared" si="5"/>
        <v>0</v>
      </c>
      <c r="AB16" s="11">
        <f t="shared" si="6"/>
        <v>0.02</v>
      </c>
      <c r="AC16" s="11">
        <f t="shared" si="7"/>
        <v>15.6</v>
      </c>
      <c r="AD16" s="11">
        <f t="shared" si="8"/>
        <v>2.6</v>
      </c>
      <c r="AE16" s="11" t="str">
        <f t="shared" si="9"/>
        <v>Partial Amt Paid</v>
      </c>
      <c r="AF16" s="11" t="str">
        <f t="shared" si="10"/>
        <v>Unearned Comm</v>
      </c>
      <c r="AG16" s="11" t="str">
        <f t="shared" si="11"/>
        <v>N</v>
      </c>
      <c r="AH16" s="8" t="str">
        <f t="shared" si="12"/>
        <v>N</v>
      </c>
    </row>
    <row r="17" spans="1:34">
      <c r="A17" s="11">
        <v>116</v>
      </c>
      <c r="B17" s="3" t="s">
        <v>21</v>
      </c>
      <c r="C17" s="3" t="s">
        <v>23</v>
      </c>
      <c r="D17" s="3" t="s">
        <v>22</v>
      </c>
      <c r="E17" s="3" t="s">
        <v>24</v>
      </c>
      <c r="F17" s="3">
        <v>85004</v>
      </c>
      <c r="G17" s="3" t="s">
        <v>27</v>
      </c>
      <c r="H17" s="11" t="s">
        <v>25</v>
      </c>
      <c r="I17" s="11"/>
      <c r="J17" s="3" t="s">
        <v>26</v>
      </c>
      <c r="K17" s="3" t="s">
        <v>28</v>
      </c>
      <c r="L17" s="3" t="s">
        <v>144</v>
      </c>
      <c r="M17" s="3">
        <v>6</v>
      </c>
      <c r="N17" s="5">
        <v>42990</v>
      </c>
      <c r="O17" s="5">
        <v>42994</v>
      </c>
      <c r="P17" s="5">
        <v>43175</v>
      </c>
      <c r="Q17" s="5">
        <v>43175</v>
      </c>
      <c r="R17" s="5"/>
      <c r="S17" s="5">
        <v>43085</v>
      </c>
      <c r="T17" s="5"/>
      <c r="U17" s="11" t="str">
        <f t="shared" si="0"/>
        <v>CN</v>
      </c>
      <c r="V17" s="3">
        <v>958</v>
      </c>
      <c r="W17" s="11">
        <f t="shared" si="1"/>
        <v>871.78000000000009</v>
      </c>
      <c r="X17" s="11">
        <f t="shared" si="2"/>
        <v>67.06</v>
      </c>
      <c r="Y17" s="11">
        <f t="shared" si="3"/>
        <v>19.16</v>
      </c>
      <c r="Z17" s="11">
        <f t="shared" si="4"/>
        <v>0</v>
      </c>
      <c r="AA17" s="11">
        <f t="shared" si="5"/>
        <v>0</v>
      </c>
      <c r="AB17" s="11">
        <f t="shared" si="6"/>
        <v>0.02</v>
      </c>
      <c r="AC17" s="11">
        <f t="shared" si="7"/>
        <v>19.16</v>
      </c>
      <c r="AD17" s="11">
        <f t="shared" si="8"/>
        <v>3.1933333333333334</v>
      </c>
      <c r="AE17" s="11" t="str">
        <f t="shared" si="9"/>
        <v>Partial Amt Paid</v>
      </c>
      <c r="AF17" s="11" t="str">
        <f t="shared" si="10"/>
        <v>Unearned Comm</v>
      </c>
      <c r="AG17" s="11" t="str">
        <f t="shared" si="11"/>
        <v>N</v>
      </c>
      <c r="AH17" s="8" t="str">
        <f t="shared" si="12"/>
        <v>N</v>
      </c>
    </row>
    <row r="18" spans="1:34">
      <c r="A18" s="11">
        <v>117</v>
      </c>
      <c r="B18" s="3" t="s">
        <v>21</v>
      </c>
      <c r="C18" s="3" t="s">
        <v>23</v>
      </c>
      <c r="D18" s="3" t="s">
        <v>22</v>
      </c>
      <c r="E18" s="3" t="s">
        <v>24</v>
      </c>
      <c r="F18" s="3">
        <v>85004</v>
      </c>
      <c r="G18" s="3" t="s">
        <v>27</v>
      </c>
      <c r="H18" s="11" t="s">
        <v>25</v>
      </c>
      <c r="I18" s="11"/>
      <c r="J18" s="3" t="s">
        <v>26</v>
      </c>
      <c r="K18" s="3" t="s">
        <v>28</v>
      </c>
      <c r="L18" s="3" t="s">
        <v>145</v>
      </c>
      <c r="M18" s="3">
        <v>6</v>
      </c>
      <c r="N18" s="5">
        <v>43006</v>
      </c>
      <c r="O18" s="5">
        <v>43008</v>
      </c>
      <c r="P18" s="5">
        <v>43189</v>
      </c>
      <c r="Q18" s="5">
        <v>43189</v>
      </c>
      <c r="R18" s="5"/>
      <c r="S18" s="5">
        <v>43099</v>
      </c>
      <c r="T18" s="5"/>
      <c r="U18" s="11" t="str">
        <f t="shared" si="0"/>
        <v>CN</v>
      </c>
      <c r="V18" s="3">
        <v>786</v>
      </c>
      <c r="W18" s="11">
        <f t="shared" si="1"/>
        <v>715.26</v>
      </c>
      <c r="X18" s="11">
        <f t="shared" si="2"/>
        <v>55.02</v>
      </c>
      <c r="Y18" s="11">
        <f t="shared" si="3"/>
        <v>15.72</v>
      </c>
      <c r="Z18" s="11">
        <f t="shared" si="4"/>
        <v>0</v>
      </c>
      <c r="AA18" s="11">
        <f t="shared" si="5"/>
        <v>0</v>
      </c>
      <c r="AB18" s="11">
        <f t="shared" si="6"/>
        <v>0.02</v>
      </c>
      <c r="AC18" s="11">
        <f t="shared" si="7"/>
        <v>15.72</v>
      </c>
      <c r="AD18" s="11">
        <f t="shared" si="8"/>
        <v>2.62</v>
      </c>
      <c r="AE18" s="11" t="str">
        <f t="shared" si="9"/>
        <v>Partial Amt Paid</v>
      </c>
      <c r="AF18" s="11" t="str">
        <f t="shared" si="10"/>
        <v>Unearned Comm</v>
      </c>
      <c r="AG18" s="11" t="str">
        <f t="shared" si="11"/>
        <v>N</v>
      </c>
      <c r="AH18" s="8" t="str">
        <f t="shared" si="12"/>
        <v>N</v>
      </c>
    </row>
    <row r="19" spans="1:34">
      <c r="A19" s="11">
        <v>118</v>
      </c>
      <c r="B19" s="3" t="s">
        <v>21</v>
      </c>
      <c r="C19" s="3" t="s">
        <v>23</v>
      </c>
      <c r="D19" s="3" t="s">
        <v>22</v>
      </c>
      <c r="E19" s="3" t="s">
        <v>24</v>
      </c>
      <c r="F19" s="3">
        <v>85004</v>
      </c>
      <c r="G19" s="3" t="s">
        <v>27</v>
      </c>
      <c r="H19" s="11" t="s">
        <v>25</v>
      </c>
      <c r="I19" s="11"/>
      <c r="J19" s="3" t="s">
        <v>26</v>
      </c>
      <c r="K19" s="3" t="s">
        <v>28</v>
      </c>
      <c r="L19" s="3" t="s">
        <v>146</v>
      </c>
      <c r="M19" s="3">
        <v>6</v>
      </c>
      <c r="N19" s="5">
        <v>43011</v>
      </c>
      <c r="O19" s="5">
        <v>43017</v>
      </c>
      <c r="P19" s="5">
        <v>43199</v>
      </c>
      <c r="Q19" s="5">
        <v>43199</v>
      </c>
      <c r="R19" s="5"/>
      <c r="S19" s="5">
        <v>43109</v>
      </c>
      <c r="T19" s="5"/>
      <c r="U19" s="11" t="str">
        <f t="shared" si="0"/>
        <v>CN</v>
      </c>
      <c r="V19" s="3">
        <v>865</v>
      </c>
      <c r="W19" s="11">
        <f t="shared" si="1"/>
        <v>787.15</v>
      </c>
      <c r="X19" s="11">
        <f t="shared" si="2"/>
        <v>60.550000000000004</v>
      </c>
      <c r="Y19" s="11">
        <f t="shared" si="3"/>
        <v>17.3</v>
      </c>
      <c r="Z19" s="11">
        <f t="shared" si="4"/>
        <v>0</v>
      </c>
      <c r="AA19" s="11">
        <f t="shared" si="5"/>
        <v>0</v>
      </c>
      <c r="AB19" s="11">
        <f t="shared" si="6"/>
        <v>0.02</v>
      </c>
      <c r="AC19" s="11">
        <f t="shared" si="7"/>
        <v>17.3</v>
      </c>
      <c r="AD19" s="11">
        <f t="shared" si="8"/>
        <v>2.8833333333333333</v>
      </c>
      <c r="AE19" s="11" t="str">
        <f t="shared" si="9"/>
        <v>Partial Amt Paid</v>
      </c>
      <c r="AF19" s="11" t="str">
        <f t="shared" si="10"/>
        <v>Unearned Comm</v>
      </c>
      <c r="AG19" s="11" t="str">
        <f t="shared" si="11"/>
        <v>N</v>
      </c>
      <c r="AH19" s="8" t="str">
        <f t="shared" si="12"/>
        <v>N</v>
      </c>
    </row>
    <row r="20" spans="1:34">
      <c r="A20" s="11">
        <v>119</v>
      </c>
      <c r="B20" s="3" t="s">
        <v>21</v>
      </c>
      <c r="C20" s="3" t="s">
        <v>23</v>
      </c>
      <c r="D20" s="3" t="s">
        <v>22</v>
      </c>
      <c r="E20" s="3" t="s">
        <v>24</v>
      </c>
      <c r="F20" s="3">
        <v>85004</v>
      </c>
      <c r="G20" s="3" t="s">
        <v>27</v>
      </c>
      <c r="H20" s="11" t="s">
        <v>25</v>
      </c>
      <c r="I20" s="11"/>
      <c r="J20" s="3" t="s">
        <v>26</v>
      </c>
      <c r="K20" s="3" t="s">
        <v>28</v>
      </c>
      <c r="L20" s="3" t="s">
        <v>147</v>
      </c>
      <c r="M20" s="3">
        <v>6</v>
      </c>
      <c r="N20" s="5">
        <v>43019</v>
      </c>
      <c r="O20" s="5">
        <v>43022</v>
      </c>
      <c r="P20" s="5">
        <v>43204</v>
      </c>
      <c r="Q20" s="5">
        <v>43204</v>
      </c>
      <c r="R20" s="5"/>
      <c r="S20" s="5">
        <v>43114</v>
      </c>
      <c r="T20" s="5"/>
      <c r="U20" s="11" t="str">
        <f t="shared" si="0"/>
        <v>CN</v>
      </c>
      <c r="V20" s="3">
        <v>515</v>
      </c>
      <c r="W20" s="11">
        <f t="shared" si="1"/>
        <v>468.65000000000003</v>
      </c>
      <c r="X20" s="11">
        <f t="shared" si="2"/>
        <v>36.050000000000004</v>
      </c>
      <c r="Y20" s="11">
        <f t="shared" si="3"/>
        <v>10.3</v>
      </c>
      <c r="Z20" s="11">
        <f t="shared" si="4"/>
        <v>0</v>
      </c>
      <c r="AA20" s="11">
        <f t="shared" si="5"/>
        <v>0</v>
      </c>
      <c r="AB20" s="11">
        <f t="shared" si="6"/>
        <v>0.02</v>
      </c>
      <c r="AC20" s="11">
        <f t="shared" si="7"/>
        <v>10.3</v>
      </c>
      <c r="AD20" s="11">
        <f t="shared" si="8"/>
        <v>1.7166666666666668</v>
      </c>
      <c r="AE20" s="11" t="str">
        <f t="shared" si="9"/>
        <v>Partial Amt Paid</v>
      </c>
      <c r="AF20" s="11" t="str">
        <f t="shared" si="10"/>
        <v>Unearned Comm</v>
      </c>
      <c r="AG20" s="11" t="str">
        <f t="shared" si="11"/>
        <v>N</v>
      </c>
      <c r="AH20" s="8" t="str">
        <f t="shared" si="12"/>
        <v>N</v>
      </c>
    </row>
    <row r="21" spans="1:34">
      <c r="A21" s="11">
        <v>120</v>
      </c>
      <c r="B21" s="3" t="s">
        <v>21</v>
      </c>
      <c r="C21" s="3" t="s">
        <v>23</v>
      </c>
      <c r="D21" s="3" t="s">
        <v>22</v>
      </c>
      <c r="E21" s="3" t="s">
        <v>24</v>
      </c>
      <c r="F21" s="3">
        <v>85004</v>
      </c>
      <c r="G21" s="3" t="s">
        <v>27</v>
      </c>
      <c r="H21" s="11" t="s">
        <v>25</v>
      </c>
      <c r="I21" s="11"/>
      <c r="J21" s="3" t="s">
        <v>26</v>
      </c>
      <c r="K21" s="3" t="s">
        <v>28</v>
      </c>
      <c r="L21" s="3" t="s">
        <v>148</v>
      </c>
      <c r="M21" s="3">
        <v>6</v>
      </c>
      <c r="N21" s="5">
        <v>43029</v>
      </c>
      <c r="O21" s="5">
        <v>43035</v>
      </c>
      <c r="P21" s="5">
        <v>43217</v>
      </c>
      <c r="Q21" s="5">
        <v>43217</v>
      </c>
      <c r="R21" s="5"/>
      <c r="S21" s="5">
        <v>43127</v>
      </c>
      <c r="T21" s="5"/>
      <c r="U21" s="11" t="str">
        <f t="shared" si="0"/>
        <v>CN</v>
      </c>
      <c r="V21" s="3">
        <v>700</v>
      </c>
      <c r="W21" s="11">
        <f t="shared" si="1"/>
        <v>637</v>
      </c>
      <c r="X21" s="11">
        <f t="shared" si="2"/>
        <v>49.000000000000007</v>
      </c>
      <c r="Y21" s="11">
        <f t="shared" si="3"/>
        <v>14</v>
      </c>
      <c r="Z21" s="11">
        <f t="shared" si="4"/>
        <v>0</v>
      </c>
      <c r="AA21" s="11">
        <f t="shared" si="5"/>
        <v>0</v>
      </c>
      <c r="AB21" s="11">
        <f t="shared" si="6"/>
        <v>0.02</v>
      </c>
      <c r="AC21" s="11">
        <f t="shared" si="7"/>
        <v>14</v>
      </c>
      <c r="AD21" s="11">
        <f t="shared" si="8"/>
        <v>2.3333333333333335</v>
      </c>
      <c r="AE21" s="11" t="str">
        <f t="shared" si="9"/>
        <v>Partial Amt Paid</v>
      </c>
      <c r="AF21" s="11" t="str">
        <f t="shared" si="10"/>
        <v>Unearned Comm</v>
      </c>
      <c r="AG21" s="11" t="str">
        <f t="shared" si="11"/>
        <v>N</v>
      </c>
      <c r="AH21" s="8" t="str">
        <f t="shared" si="12"/>
        <v>N</v>
      </c>
    </row>
    <row r="22" spans="1:34">
      <c r="A22" s="11">
        <v>121</v>
      </c>
      <c r="B22" s="3" t="s">
        <v>21</v>
      </c>
      <c r="C22" s="3" t="s">
        <v>23</v>
      </c>
      <c r="D22" s="3" t="s">
        <v>22</v>
      </c>
      <c r="E22" s="3" t="s">
        <v>24</v>
      </c>
      <c r="F22" s="3">
        <v>85004</v>
      </c>
      <c r="G22" s="3" t="s">
        <v>27</v>
      </c>
      <c r="H22" s="11" t="s">
        <v>25</v>
      </c>
      <c r="I22" s="11"/>
      <c r="J22" s="3" t="s">
        <v>26</v>
      </c>
      <c r="K22" s="3" t="s">
        <v>28</v>
      </c>
      <c r="L22" s="3" t="s">
        <v>149</v>
      </c>
      <c r="M22" s="3">
        <v>6</v>
      </c>
      <c r="N22" s="5">
        <v>43014</v>
      </c>
      <c r="O22" s="5">
        <v>43018</v>
      </c>
      <c r="P22" s="5">
        <v>43200</v>
      </c>
      <c r="Q22" s="5">
        <v>43200</v>
      </c>
      <c r="R22" s="5"/>
      <c r="S22" s="5">
        <v>43081</v>
      </c>
      <c r="T22" s="5"/>
      <c r="U22" s="11" t="str">
        <f t="shared" si="0"/>
        <v>CN</v>
      </c>
      <c r="V22" s="3">
        <v>569</v>
      </c>
      <c r="W22" s="11">
        <f t="shared" si="1"/>
        <v>517.79</v>
      </c>
      <c r="X22" s="11">
        <f t="shared" si="2"/>
        <v>39.830000000000005</v>
      </c>
      <c r="Y22" s="11">
        <f t="shared" si="3"/>
        <v>11.38</v>
      </c>
      <c r="Z22" s="11">
        <f t="shared" si="4"/>
        <v>0</v>
      </c>
      <c r="AA22" s="11">
        <f t="shared" si="5"/>
        <v>0</v>
      </c>
      <c r="AB22" s="11">
        <f t="shared" si="6"/>
        <v>0.02</v>
      </c>
      <c r="AC22" s="11">
        <f t="shared" si="7"/>
        <v>11.38</v>
      </c>
      <c r="AD22" s="11">
        <f t="shared" si="8"/>
        <v>1.8966666666666667</v>
      </c>
      <c r="AE22" s="11" t="str">
        <f t="shared" si="9"/>
        <v>Partial Amt Paid</v>
      </c>
      <c r="AF22" s="11" t="str">
        <f t="shared" si="10"/>
        <v>Unearned Comm</v>
      </c>
      <c r="AG22" s="11" t="str">
        <f t="shared" si="11"/>
        <v>N</v>
      </c>
      <c r="AH22" s="8" t="str">
        <f t="shared" si="12"/>
        <v>N</v>
      </c>
    </row>
    <row r="23" spans="1:34">
      <c r="A23" s="11">
        <v>122</v>
      </c>
      <c r="B23" s="3" t="s">
        <v>21</v>
      </c>
      <c r="C23" s="3" t="s">
        <v>23</v>
      </c>
      <c r="D23" s="3" t="s">
        <v>22</v>
      </c>
      <c r="E23" s="3" t="s">
        <v>24</v>
      </c>
      <c r="F23" s="3">
        <v>85004</v>
      </c>
      <c r="G23" s="3" t="s">
        <v>27</v>
      </c>
      <c r="H23" s="11" t="s">
        <v>25</v>
      </c>
      <c r="I23" s="11"/>
      <c r="J23" s="3" t="s">
        <v>26</v>
      </c>
      <c r="K23" s="3" t="s">
        <v>28</v>
      </c>
      <c r="L23" s="3" t="s">
        <v>150</v>
      </c>
      <c r="M23" s="3">
        <v>6</v>
      </c>
      <c r="N23" s="5">
        <v>43024</v>
      </c>
      <c r="O23" s="5">
        <v>43029</v>
      </c>
      <c r="P23" s="5">
        <v>43211</v>
      </c>
      <c r="Q23" s="5">
        <v>43211</v>
      </c>
      <c r="R23" s="5"/>
      <c r="S23" s="5">
        <v>43121</v>
      </c>
      <c r="T23" s="5"/>
      <c r="U23" s="11" t="str">
        <f t="shared" si="0"/>
        <v>CN</v>
      </c>
      <c r="V23" s="3">
        <v>854</v>
      </c>
      <c r="W23" s="11">
        <f t="shared" si="1"/>
        <v>777.14</v>
      </c>
      <c r="X23" s="11">
        <f t="shared" si="2"/>
        <v>59.780000000000008</v>
      </c>
      <c r="Y23" s="11">
        <f t="shared" si="3"/>
        <v>17.080000000000002</v>
      </c>
      <c r="Z23" s="11">
        <f t="shared" si="4"/>
        <v>0</v>
      </c>
      <c r="AA23" s="11">
        <f t="shared" si="5"/>
        <v>0</v>
      </c>
      <c r="AB23" s="11">
        <f t="shared" si="6"/>
        <v>0.02</v>
      </c>
      <c r="AC23" s="11">
        <f t="shared" si="7"/>
        <v>17.080000000000002</v>
      </c>
      <c r="AD23" s="11">
        <f t="shared" si="8"/>
        <v>2.8466666666666671</v>
      </c>
      <c r="AE23" s="11" t="str">
        <f t="shared" si="9"/>
        <v>Partial Amt Paid</v>
      </c>
      <c r="AF23" s="11" t="str">
        <f t="shared" si="10"/>
        <v>Unearned Comm</v>
      </c>
      <c r="AG23" s="11" t="str">
        <f t="shared" si="11"/>
        <v>N</v>
      </c>
      <c r="AH23" s="8" t="str">
        <f t="shared" si="12"/>
        <v>N</v>
      </c>
    </row>
    <row r="24" spans="1:34">
      <c r="A24" s="11">
        <v>123</v>
      </c>
      <c r="B24" s="3" t="s">
        <v>21</v>
      </c>
      <c r="C24" s="3" t="s">
        <v>23</v>
      </c>
      <c r="D24" s="3" t="s">
        <v>22</v>
      </c>
      <c r="E24" s="3" t="s">
        <v>24</v>
      </c>
      <c r="F24" s="3">
        <v>85004</v>
      </c>
      <c r="G24" s="3" t="s">
        <v>27</v>
      </c>
      <c r="H24" s="11" t="s">
        <v>25</v>
      </c>
      <c r="I24" s="11"/>
      <c r="J24" s="3" t="s">
        <v>26</v>
      </c>
      <c r="K24" s="3" t="s">
        <v>28</v>
      </c>
      <c r="L24" s="3" t="s">
        <v>151</v>
      </c>
      <c r="M24" s="3">
        <v>6</v>
      </c>
      <c r="N24" s="5">
        <v>43032</v>
      </c>
      <c r="O24" s="5">
        <v>43035</v>
      </c>
      <c r="P24" s="5">
        <v>43217</v>
      </c>
      <c r="Q24" s="5">
        <v>43217</v>
      </c>
      <c r="R24" s="5"/>
      <c r="S24" s="5">
        <v>43127</v>
      </c>
      <c r="T24" s="5"/>
      <c r="U24" s="11" t="str">
        <f t="shared" si="0"/>
        <v>CN</v>
      </c>
      <c r="V24" s="3">
        <v>569</v>
      </c>
      <c r="W24" s="11">
        <f t="shared" si="1"/>
        <v>517.79</v>
      </c>
      <c r="X24" s="11">
        <f t="shared" si="2"/>
        <v>39.830000000000005</v>
      </c>
      <c r="Y24" s="11">
        <f t="shared" si="3"/>
        <v>11.38</v>
      </c>
      <c r="Z24" s="11">
        <f t="shared" si="4"/>
        <v>0</v>
      </c>
      <c r="AA24" s="11">
        <f t="shared" si="5"/>
        <v>0</v>
      </c>
      <c r="AB24" s="11">
        <f t="shared" si="6"/>
        <v>0.02</v>
      </c>
      <c r="AC24" s="11">
        <f t="shared" si="7"/>
        <v>11.38</v>
      </c>
      <c r="AD24" s="11">
        <f t="shared" si="8"/>
        <v>1.8966666666666667</v>
      </c>
      <c r="AE24" s="11" t="str">
        <f t="shared" si="9"/>
        <v>Partial Amt Paid</v>
      </c>
      <c r="AF24" s="11" t="str">
        <f t="shared" si="10"/>
        <v>Unearned Comm</v>
      </c>
      <c r="AG24" s="11" t="str">
        <f t="shared" si="11"/>
        <v>N</v>
      </c>
      <c r="AH24" s="8" t="str">
        <f t="shared" si="12"/>
        <v>N</v>
      </c>
    </row>
    <row r="25" spans="1:34">
      <c r="A25" s="11">
        <v>124</v>
      </c>
      <c r="B25" s="3" t="s">
        <v>21</v>
      </c>
      <c r="C25" s="3" t="s">
        <v>23</v>
      </c>
      <c r="D25" s="3" t="s">
        <v>22</v>
      </c>
      <c r="E25" s="3" t="s">
        <v>24</v>
      </c>
      <c r="F25" s="3">
        <v>85004</v>
      </c>
      <c r="G25" s="3" t="s">
        <v>27</v>
      </c>
      <c r="H25" s="11" t="s">
        <v>25</v>
      </c>
      <c r="I25" s="11"/>
      <c r="J25" s="3" t="s">
        <v>26</v>
      </c>
      <c r="K25" s="3" t="s">
        <v>28</v>
      </c>
      <c r="L25" s="3" t="s">
        <v>152</v>
      </c>
      <c r="M25" s="3">
        <v>6</v>
      </c>
      <c r="N25" s="5">
        <v>43040</v>
      </c>
      <c r="O25" s="5">
        <v>43045</v>
      </c>
      <c r="P25" s="5">
        <v>43226</v>
      </c>
      <c r="Q25" s="5">
        <v>43226</v>
      </c>
      <c r="R25" s="5"/>
      <c r="S25" s="5">
        <v>43137</v>
      </c>
      <c r="T25" s="5"/>
      <c r="U25" s="11" t="str">
        <f t="shared" si="0"/>
        <v>CN</v>
      </c>
      <c r="V25" s="3">
        <v>580</v>
      </c>
      <c r="W25" s="11" t="b">
        <f t="shared" si="1"/>
        <v>0</v>
      </c>
      <c r="X25" s="11">
        <f t="shared" si="2"/>
        <v>40.6</v>
      </c>
      <c r="Y25" s="11"/>
      <c r="Z25" s="11">
        <f t="shared" si="4"/>
        <v>0</v>
      </c>
      <c r="AA25" s="11">
        <f t="shared" si="5"/>
        <v>0</v>
      </c>
      <c r="AB25" s="11" t="b">
        <f t="shared" si="6"/>
        <v>0</v>
      </c>
      <c r="AC25" s="11">
        <f t="shared" si="7"/>
        <v>0</v>
      </c>
      <c r="AD25" s="11">
        <f t="shared" si="8"/>
        <v>0</v>
      </c>
      <c r="AE25" s="11" t="str">
        <f t="shared" si="9"/>
        <v>Partial Amt Paid</v>
      </c>
      <c r="AF25" s="11" t="str">
        <f t="shared" si="10"/>
        <v>Unearned Comm</v>
      </c>
      <c r="AG25" s="11" t="str">
        <f t="shared" si="11"/>
        <v>N</v>
      </c>
      <c r="AH25" s="8" t="str">
        <f t="shared" si="12"/>
        <v>N</v>
      </c>
    </row>
    <row r="26" spans="1:34">
      <c r="A26" s="11">
        <v>125</v>
      </c>
      <c r="B26" s="3" t="s">
        <v>21</v>
      </c>
      <c r="C26" s="3" t="s">
        <v>23</v>
      </c>
      <c r="D26" s="3" t="s">
        <v>22</v>
      </c>
      <c r="E26" s="3" t="s">
        <v>24</v>
      </c>
      <c r="F26" s="3">
        <v>85004</v>
      </c>
      <c r="G26" s="3" t="s">
        <v>27</v>
      </c>
      <c r="H26" s="11" t="s">
        <v>25</v>
      </c>
      <c r="I26" s="11"/>
      <c r="J26" s="3" t="s">
        <v>26</v>
      </c>
      <c r="K26" s="3" t="s">
        <v>28</v>
      </c>
      <c r="L26" s="3" t="s">
        <v>153</v>
      </c>
      <c r="M26" s="3">
        <v>6</v>
      </c>
      <c r="N26" s="5">
        <v>43048</v>
      </c>
      <c r="O26" s="5">
        <v>43054</v>
      </c>
      <c r="P26" s="5">
        <v>43235</v>
      </c>
      <c r="Q26" s="5">
        <v>43235</v>
      </c>
      <c r="R26" s="5"/>
      <c r="S26" s="5">
        <v>43146</v>
      </c>
      <c r="T26" s="5"/>
      <c r="U26" s="11" t="str">
        <f t="shared" si="0"/>
        <v>CN</v>
      </c>
      <c r="V26" s="3">
        <v>650</v>
      </c>
      <c r="W26" s="11">
        <f t="shared" si="1"/>
        <v>591.5</v>
      </c>
      <c r="X26" s="11">
        <f t="shared" si="2"/>
        <v>45.500000000000007</v>
      </c>
      <c r="Y26" s="11">
        <f t="shared" si="3"/>
        <v>13</v>
      </c>
      <c r="Z26" s="11">
        <f t="shared" si="4"/>
        <v>0</v>
      </c>
      <c r="AA26" s="11">
        <f t="shared" si="5"/>
        <v>0</v>
      </c>
      <c r="AB26" s="11">
        <f t="shared" si="6"/>
        <v>0.02</v>
      </c>
      <c r="AC26" s="11">
        <f t="shared" si="7"/>
        <v>13</v>
      </c>
      <c r="AD26" s="11">
        <f t="shared" si="8"/>
        <v>2.1666666666666665</v>
      </c>
      <c r="AE26" s="11" t="str">
        <f t="shared" si="9"/>
        <v>Partial Amt Paid</v>
      </c>
      <c r="AF26" s="11" t="str">
        <f t="shared" si="10"/>
        <v>Unearned Comm</v>
      </c>
      <c r="AG26" s="11" t="str">
        <f t="shared" si="11"/>
        <v>N</v>
      </c>
      <c r="AH26" s="8" t="str">
        <f t="shared" si="12"/>
        <v>N</v>
      </c>
    </row>
    <row r="27" spans="1:34">
      <c r="A27" s="11">
        <v>126</v>
      </c>
      <c r="B27" s="3" t="s">
        <v>21</v>
      </c>
      <c r="C27" s="3" t="s">
        <v>23</v>
      </c>
      <c r="D27" s="3" t="s">
        <v>22</v>
      </c>
      <c r="E27" s="3" t="s">
        <v>24</v>
      </c>
      <c r="F27" s="3">
        <v>85004</v>
      </c>
      <c r="G27" s="3" t="s">
        <v>27</v>
      </c>
      <c r="H27" s="11" t="s">
        <v>25</v>
      </c>
      <c r="I27" s="11"/>
      <c r="J27" s="3" t="s">
        <v>26</v>
      </c>
      <c r="K27" s="3" t="s">
        <v>28</v>
      </c>
      <c r="L27" s="3" t="s">
        <v>154</v>
      </c>
      <c r="M27" s="3">
        <v>6</v>
      </c>
      <c r="N27" s="5">
        <v>43055</v>
      </c>
      <c r="O27" s="5">
        <v>43059</v>
      </c>
      <c r="P27" s="5">
        <v>43240</v>
      </c>
      <c r="Q27" s="5">
        <v>43240</v>
      </c>
      <c r="R27" s="5"/>
      <c r="S27" s="5">
        <v>43151</v>
      </c>
      <c r="T27" s="5"/>
      <c r="U27" s="11" t="str">
        <f t="shared" si="0"/>
        <v>CN</v>
      </c>
      <c r="V27" s="3">
        <v>900</v>
      </c>
      <c r="W27" s="11">
        <f t="shared" si="1"/>
        <v>819</v>
      </c>
      <c r="X27" s="11">
        <f t="shared" si="2"/>
        <v>63.000000000000007</v>
      </c>
      <c r="Y27" s="11">
        <f t="shared" si="3"/>
        <v>18</v>
      </c>
      <c r="Z27" s="11">
        <f t="shared" si="4"/>
        <v>0</v>
      </c>
      <c r="AA27" s="11">
        <f t="shared" si="5"/>
        <v>0</v>
      </c>
      <c r="AB27" s="11">
        <f t="shared" si="6"/>
        <v>0.02</v>
      </c>
      <c r="AC27" s="11">
        <f t="shared" si="7"/>
        <v>18</v>
      </c>
      <c r="AD27" s="11">
        <f t="shared" si="8"/>
        <v>3</v>
      </c>
      <c r="AE27" s="11" t="str">
        <f t="shared" si="9"/>
        <v>Partial Amt Paid</v>
      </c>
      <c r="AF27" s="11" t="str">
        <f t="shared" si="10"/>
        <v>Unearned Comm</v>
      </c>
      <c r="AG27" s="11" t="str">
        <f t="shared" si="11"/>
        <v>N</v>
      </c>
      <c r="AH27" s="8" t="str">
        <f t="shared" si="12"/>
        <v>N</v>
      </c>
    </row>
    <row r="28" spans="1:34">
      <c r="A28" s="11">
        <v>127</v>
      </c>
      <c r="B28" s="3" t="s">
        <v>21</v>
      </c>
      <c r="C28" s="3" t="s">
        <v>23</v>
      </c>
      <c r="D28" s="3" t="s">
        <v>22</v>
      </c>
      <c r="E28" s="3" t="s">
        <v>24</v>
      </c>
      <c r="F28" s="3">
        <v>85004</v>
      </c>
      <c r="G28" s="3" t="s">
        <v>27</v>
      </c>
      <c r="H28" s="11" t="s">
        <v>25</v>
      </c>
      <c r="I28" s="11"/>
      <c r="J28" s="3" t="s">
        <v>26</v>
      </c>
      <c r="K28" s="3" t="s">
        <v>28</v>
      </c>
      <c r="L28" s="3" t="s">
        <v>155</v>
      </c>
      <c r="M28" s="3">
        <v>6</v>
      </c>
      <c r="N28" s="5">
        <v>43060</v>
      </c>
      <c r="O28" s="5">
        <v>43063</v>
      </c>
      <c r="P28" s="5">
        <v>43244</v>
      </c>
      <c r="Q28" s="5">
        <v>43244</v>
      </c>
      <c r="R28" s="5"/>
      <c r="S28" s="5">
        <v>43155</v>
      </c>
      <c r="T28" s="5"/>
      <c r="U28" s="11" t="str">
        <f t="shared" si="0"/>
        <v>CN</v>
      </c>
      <c r="V28" s="3">
        <v>750</v>
      </c>
      <c r="W28" s="11">
        <f t="shared" si="1"/>
        <v>682.5</v>
      </c>
      <c r="X28" s="11">
        <f t="shared" si="2"/>
        <v>52.500000000000007</v>
      </c>
      <c r="Y28" s="11">
        <f t="shared" si="3"/>
        <v>15</v>
      </c>
      <c r="Z28" s="11">
        <f t="shared" si="4"/>
        <v>0</v>
      </c>
      <c r="AA28" s="11">
        <f t="shared" si="5"/>
        <v>0</v>
      </c>
      <c r="AB28" s="11">
        <f t="shared" si="6"/>
        <v>0.02</v>
      </c>
      <c r="AC28" s="11">
        <f t="shared" si="7"/>
        <v>15</v>
      </c>
      <c r="AD28" s="11">
        <f t="shared" si="8"/>
        <v>2.5</v>
      </c>
      <c r="AE28" s="11" t="str">
        <f t="shared" si="9"/>
        <v>Partial Amt Paid</v>
      </c>
      <c r="AF28" s="11" t="str">
        <f t="shared" si="10"/>
        <v>Unearned Comm</v>
      </c>
      <c r="AG28" s="11" t="str">
        <f t="shared" si="11"/>
        <v>N</v>
      </c>
      <c r="AH28" s="8" t="str">
        <f t="shared" si="12"/>
        <v>N</v>
      </c>
    </row>
    <row r="29" spans="1:34">
      <c r="A29" s="11">
        <v>128</v>
      </c>
      <c r="B29" s="3" t="s">
        <v>21</v>
      </c>
      <c r="C29" s="3" t="s">
        <v>23</v>
      </c>
      <c r="D29" s="3" t="s">
        <v>22</v>
      </c>
      <c r="E29" s="3" t="s">
        <v>24</v>
      </c>
      <c r="F29" s="3">
        <v>85004</v>
      </c>
      <c r="G29" s="3" t="s">
        <v>27</v>
      </c>
      <c r="H29" s="11" t="s">
        <v>25</v>
      </c>
      <c r="I29" s="11"/>
      <c r="J29" s="3" t="s">
        <v>26</v>
      </c>
      <c r="K29" s="3" t="s">
        <v>28</v>
      </c>
      <c r="L29" s="3" t="s">
        <v>156</v>
      </c>
      <c r="M29" s="3">
        <v>6</v>
      </c>
      <c r="N29" s="5">
        <v>43125</v>
      </c>
      <c r="O29" s="5">
        <v>43128</v>
      </c>
      <c r="P29" s="5">
        <v>43309</v>
      </c>
      <c r="Q29" s="5">
        <v>43309</v>
      </c>
      <c r="R29" s="5"/>
      <c r="S29" s="5">
        <v>43219</v>
      </c>
      <c r="T29" s="5"/>
      <c r="U29" s="11" t="str">
        <f t="shared" si="0"/>
        <v>CN</v>
      </c>
      <c r="V29" s="3">
        <v>623</v>
      </c>
      <c r="W29" s="11">
        <f t="shared" si="1"/>
        <v>566.93000000000006</v>
      </c>
      <c r="X29" s="11">
        <f t="shared" si="2"/>
        <v>43.610000000000007</v>
      </c>
      <c r="Y29" s="11">
        <f t="shared" si="3"/>
        <v>12.46</v>
      </c>
      <c r="Z29" s="11">
        <f t="shared" si="4"/>
        <v>0</v>
      </c>
      <c r="AA29" s="11">
        <f t="shared" si="5"/>
        <v>0</v>
      </c>
      <c r="AB29" s="11">
        <f t="shared" si="6"/>
        <v>0.02</v>
      </c>
      <c r="AC29" s="11">
        <f t="shared" si="7"/>
        <v>12.46</v>
      </c>
      <c r="AD29" s="11">
        <f t="shared" si="8"/>
        <v>2.0766666666666667</v>
      </c>
      <c r="AE29" s="11" t="str">
        <f t="shared" si="9"/>
        <v>Partial Amt Paid</v>
      </c>
      <c r="AF29" s="11" t="str">
        <f t="shared" si="10"/>
        <v>Unearned Comm</v>
      </c>
      <c r="AG29" s="11" t="str">
        <f t="shared" si="11"/>
        <v>N</v>
      </c>
      <c r="AH29" s="8" t="str">
        <f t="shared" si="12"/>
        <v>N</v>
      </c>
    </row>
    <row r="30" spans="1:34">
      <c r="A30" s="11">
        <v>129</v>
      </c>
      <c r="B30" s="3" t="s">
        <v>21</v>
      </c>
      <c r="C30" s="3" t="s">
        <v>23</v>
      </c>
      <c r="D30" s="3" t="s">
        <v>22</v>
      </c>
      <c r="E30" s="3" t="s">
        <v>24</v>
      </c>
      <c r="F30" s="3">
        <v>85004</v>
      </c>
      <c r="G30" s="3" t="s">
        <v>27</v>
      </c>
      <c r="H30" s="11" t="s">
        <v>25</v>
      </c>
      <c r="I30" s="11"/>
      <c r="J30" s="3" t="s">
        <v>26</v>
      </c>
      <c r="K30" s="3" t="s">
        <v>28</v>
      </c>
      <c r="L30" s="3" t="s">
        <v>157</v>
      </c>
      <c r="M30" s="3">
        <v>6</v>
      </c>
      <c r="N30" s="5">
        <v>43142</v>
      </c>
      <c r="O30" s="5">
        <v>43147</v>
      </c>
      <c r="P30" s="5">
        <v>43328</v>
      </c>
      <c r="Q30" s="5">
        <v>43328</v>
      </c>
      <c r="R30" s="5"/>
      <c r="S30" s="5">
        <v>43267</v>
      </c>
      <c r="T30" s="5"/>
      <c r="U30" s="11" t="str">
        <f t="shared" si="0"/>
        <v>CN</v>
      </c>
      <c r="V30" s="3">
        <v>654</v>
      </c>
      <c r="W30" s="11">
        <f t="shared" si="1"/>
        <v>595.14</v>
      </c>
      <c r="X30" s="11">
        <f t="shared" si="2"/>
        <v>45.78</v>
      </c>
      <c r="Y30" s="11">
        <f t="shared" si="3"/>
        <v>13.08</v>
      </c>
      <c r="Z30" s="11">
        <f t="shared" si="4"/>
        <v>0</v>
      </c>
      <c r="AA30" s="11">
        <f t="shared" si="5"/>
        <v>0</v>
      </c>
      <c r="AB30" s="11">
        <f t="shared" si="6"/>
        <v>0.02</v>
      </c>
      <c r="AC30" s="11">
        <f t="shared" si="7"/>
        <v>13.08</v>
      </c>
      <c r="AD30" s="11">
        <f t="shared" si="8"/>
        <v>2.1800000000000002</v>
      </c>
      <c r="AE30" s="11" t="str">
        <f t="shared" si="9"/>
        <v>Partial Amt Paid</v>
      </c>
      <c r="AF30" s="11" t="str">
        <f t="shared" si="10"/>
        <v>Unearned Comm</v>
      </c>
      <c r="AG30" s="11" t="str">
        <f t="shared" si="11"/>
        <v>N</v>
      </c>
      <c r="AH30" s="8" t="str">
        <f t="shared" si="12"/>
        <v>N</v>
      </c>
    </row>
    <row r="31" spans="1:34">
      <c r="A31" s="11">
        <v>130</v>
      </c>
      <c r="B31" s="3" t="s">
        <v>21</v>
      </c>
      <c r="C31" s="3" t="s">
        <v>23</v>
      </c>
      <c r="D31" s="3" t="s">
        <v>22</v>
      </c>
      <c r="E31" s="3" t="s">
        <v>24</v>
      </c>
      <c r="F31" s="3">
        <v>85004</v>
      </c>
      <c r="G31" s="3" t="s">
        <v>27</v>
      </c>
      <c r="H31" s="11" t="s">
        <v>25</v>
      </c>
      <c r="I31" s="11"/>
      <c r="J31" s="3" t="s">
        <v>26</v>
      </c>
      <c r="K31" s="3" t="s">
        <v>28</v>
      </c>
      <c r="L31" s="3" t="s">
        <v>158</v>
      </c>
      <c r="M31" s="3">
        <v>12</v>
      </c>
      <c r="N31" s="5">
        <v>42966</v>
      </c>
      <c r="O31" s="5">
        <v>42967</v>
      </c>
      <c r="P31" s="5">
        <v>43332</v>
      </c>
      <c r="Q31" s="5">
        <v>43332</v>
      </c>
      <c r="R31" s="5"/>
      <c r="S31" s="5">
        <v>43154</v>
      </c>
      <c r="T31" s="5"/>
      <c r="U31" s="11" t="str">
        <f t="shared" si="0"/>
        <v>CN</v>
      </c>
      <c r="V31" s="3">
        <v>1324</v>
      </c>
      <c r="W31" s="11">
        <f t="shared" si="1"/>
        <v>1204.8400000000001</v>
      </c>
      <c r="X31" s="11">
        <f t="shared" si="2"/>
        <v>92.68</v>
      </c>
      <c r="Y31" s="11">
        <f t="shared" si="3"/>
        <v>26.48</v>
      </c>
      <c r="Z31" s="11">
        <f t="shared" si="4"/>
        <v>0</v>
      </c>
      <c r="AA31" s="11">
        <f t="shared" si="5"/>
        <v>0</v>
      </c>
      <c r="AB31" s="11">
        <f t="shared" si="6"/>
        <v>0.02</v>
      </c>
      <c r="AC31" s="11">
        <f t="shared" si="7"/>
        <v>26.48</v>
      </c>
      <c r="AD31" s="11">
        <f t="shared" si="8"/>
        <v>2.2066666666666666</v>
      </c>
      <c r="AE31" s="11" t="str">
        <f t="shared" si="9"/>
        <v>Partial Amt Paid</v>
      </c>
      <c r="AF31" s="11" t="str">
        <f t="shared" si="10"/>
        <v>Unearned Comm</v>
      </c>
      <c r="AG31" s="11" t="str">
        <f t="shared" si="11"/>
        <v>N</v>
      </c>
      <c r="AH31" s="8" t="str">
        <f t="shared" si="12"/>
        <v>N</v>
      </c>
    </row>
    <row r="32" spans="1:34">
      <c r="A32" s="11">
        <v>131</v>
      </c>
      <c r="B32" s="3" t="s">
        <v>21</v>
      </c>
      <c r="C32" s="3" t="s">
        <v>23</v>
      </c>
      <c r="D32" s="3" t="s">
        <v>22</v>
      </c>
      <c r="E32" s="3" t="s">
        <v>24</v>
      </c>
      <c r="F32" s="3">
        <v>85004</v>
      </c>
      <c r="G32" s="3" t="s">
        <v>27</v>
      </c>
      <c r="H32" s="11" t="s">
        <v>25</v>
      </c>
      <c r="I32" s="11"/>
      <c r="J32" s="3" t="s">
        <v>26</v>
      </c>
      <c r="K32" s="3" t="s">
        <v>28</v>
      </c>
      <c r="L32" s="3" t="s">
        <v>159</v>
      </c>
      <c r="M32" s="3">
        <v>12</v>
      </c>
      <c r="N32" s="5">
        <v>42948</v>
      </c>
      <c r="O32" s="5">
        <v>42949</v>
      </c>
      <c r="P32" s="5">
        <v>43314</v>
      </c>
      <c r="Q32" s="5">
        <v>43314</v>
      </c>
      <c r="R32" s="5"/>
      <c r="S32" s="5">
        <v>43133</v>
      </c>
      <c r="T32" s="5"/>
      <c r="U32" s="11" t="str">
        <f t="shared" si="0"/>
        <v>CN</v>
      </c>
      <c r="V32" s="3">
        <v>1555</v>
      </c>
      <c r="W32" s="11">
        <f t="shared" si="1"/>
        <v>1415.05</v>
      </c>
      <c r="X32" s="11">
        <f t="shared" si="2"/>
        <v>108.85000000000001</v>
      </c>
      <c r="Y32" s="11">
        <f t="shared" si="3"/>
        <v>31.1</v>
      </c>
      <c r="Z32" s="11">
        <f t="shared" si="4"/>
        <v>0</v>
      </c>
      <c r="AA32" s="11">
        <f t="shared" si="5"/>
        <v>0</v>
      </c>
      <c r="AB32" s="11">
        <f t="shared" si="6"/>
        <v>0.02</v>
      </c>
      <c r="AC32" s="11">
        <f t="shared" si="7"/>
        <v>31.1</v>
      </c>
      <c r="AD32" s="11">
        <f t="shared" si="8"/>
        <v>2.5916666666666668</v>
      </c>
      <c r="AE32" s="11" t="str">
        <f t="shared" si="9"/>
        <v>Partial Amt Paid</v>
      </c>
      <c r="AF32" s="11" t="str">
        <f t="shared" si="10"/>
        <v>Unearned Comm</v>
      </c>
      <c r="AG32" s="11" t="str">
        <f t="shared" si="11"/>
        <v>N</v>
      </c>
      <c r="AH32" s="8" t="str">
        <f t="shared" si="12"/>
        <v>N</v>
      </c>
    </row>
    <row r="33" spans="1:34">
      <c r="A33" s="11">
        <v>132</v>
      </c>
      <c r="B33" s="3" t="s">
        <v>21</v>
      </c>
      <c r="C33" s="3" t="s">
        <v>23</v>
      </c>
      <c r="D33" s="3" t="s">
        <v>22</v>
      </c>
      <c r="E33" s="3" t="s">
        <v>24</v>
      </c>
      <c r="F33" s="3">
        <v>85004</v>
      </c>
      <c r="G33" s="3" t="s">
        <v>27</v>
      </c>
      <c r="H33" s="11" t="s">
        <v>25</v>
      </c>
      <c r="I33" s="11"/>
      <c r="J33" s="3" t="s">
        <v>26</v>
      </c>
      <c r="K33" s="3" t="s">
        <v>28</v>
      </c>
      <c r="L33" s="3" t="s">
        <v>160</v>
      </c>
      <c r="M33" s="3">
        <v>6</v>
      </c>
      <c r="N33" s="5">
        <v>42982</v>
      </c>
      <c r="O33" s="5">
        <v>42984</v>
      </c>
      <c r="P33" s="5">
        <v>43165</v>
      </c>
      <c r="Q33" s="5">
        <v>43165</v>
      </c>
      <c r="R33" s="5"/>
      <c r="S33" s="5">
        <v>43075</v>
      </c>
      <c r="T33" s="5"/>
      <c r="U33" s="11" t="str">
        <f t="shared" si="0"/>
        <v>CN</v>
      </c>
      <c r="V33" s="3">
        <v>425</v>
      </c>
      <c r="W33" s="11">
        <f t="shared" si="1"/>
        <v>386.75</v>
      </c>
      <c r="X33" s="11">
        <f t="shared" si="2"/>
        <v>29.750000000000004</v>
      </c>
      <c r="Y33" s="11">
        <f t="shared" si="3"/>
        <v>8.5</v>
      </c>
      <c r="Z33" s="11">
        <f t="shared" si="4"/>
        <v>0</v>
      </c>
      <c r="AA33" s="11">
        <f t="shared" si="5"/>
        <v>0</v>
      </c>
      <c r="AB33" s="11">
        <f t="shared" si="6"/>
        <v>0.02</v>
      </c>
      <c r="AC33" s="11">
        <f t="shared" si="7"/>
        <v>8.5</v>
      </c>
      <c r="AD33" s="11">
        <f t="shared" si="8"/>
        <v>1.4166666666666667</v>
      </c>
      <c r="AE33" s="11" t="str">
        <f t="shared" si="9"/>
        <v>Partial Amt Paid</v>
      </c>
      <c r="AF33" s="11" t="str">
        <f t="shared" si="10"/>
        <v>Unearned Comm</v>
      </c>
      <c r="AG33" s="11" t="str">
        <f t="shared" si="11"/>
        <v>N</v>
      </c>
      <c r="AH33" s="8" t="str">
        <f t="shared" si="12"/>
        <v>N</v>
      </c>
    </row>
    <row r="34" spans="1:34">
      <c r="A34" s="11">
        <v>133</v>
      </c>
      <c r="B34" s="3" t="s">
        <v>21</v>
      </c>
      <c r="C34" s="3" t="s">
        <v>23</v>
      </c>
      <c r="D34" s="3" t="s">
        <v>22</v>
      </c>
      <c r="E34" s="3" t="s">
        <v>24</v>
      </c>
      <c r="F34" s="3">
        <v>85004</v>
      </c>
      <c r="G34" s="3" t="s">
        <v>27</v>
      </c>
      <c r="H34" s="11" t="s">
        <v>25</v>
      </c>
      <c r="I34" s="11"/>
      <c r="J34" s="3" t="s">
        <v>26</v>
      </c>
      <c r="K34" s="3" t="s">
        <v>28</v>
      </c>
      <c r="L34" s="3" t="s">
        <v>161</v>
      </c>
      <c r="M34" s="3">
        <v>6</v>
      </c>
      <c r="N34" s="5">
        <v>42986</v>
      </c>
      <c r="O34" s="5">
        <v>42988</v>
      </c>
      <c r="P34" s="5">
        <v>43169</v>
      </c>
      <c r="Q34" s="5">
        <v>43169</v>
      </c>
      <c r="R34" s="5"/>
      <c r="S34" s="5">
        <v>43079</v>
      </c>
      <c r="T34" s="5"/>
      <c r="U34" s="11" t="str">
        <f t="shared" si="0"/>
        <v>CN</v>
      </c>
      <c r="V34" s="3">
        <v>658</v>
      </c>
      <c r="W34" s="11">
        <f t="shared" si="1"/>
        <v>598.78</v>
      </c>
      <c r="X34" s="11">
        <f t="shared" si="2"/>
        <v>46.06</v>
      </c>
      <c r="Y34" s="11">
        <f t="shared" si="3"/>
        <v>13.16</v>
      </c>
      <c r="Z34" s="11">
        <f t="shared" si="4"/>
        <v>0</v>
      </c>
      <c r="AA34" s="11">
        <f t="shared" si="5"/>
        <v>0</v>
      </c>
      <c r="AB34" s="11">
        <f t="shared" si="6"/>
        <v>0.02</v>
      </c>
      <c r="AC34" s="11">
        <f t="shared" si="7"/>
        <v>13.16</v>
      </c>
      <c r="AD34" s="11">
        <f t="shared" si="8"/>
        <v>2.1933333333333334</v>
      </c>
      <c r="AE34" s="11" t="str">
        <f t="shared" si="9"/>
        <v>Partial Amt Paid</v>
      </c>
      <c r="AF34" s="11" t="str">
        <f t="shared" si="10"/>
        <v>Unearned Comm</v>
      </c>
      <c r="AG34" s="11" t="str">
        <f t="shared" si="11"/>
        <v>N</v>
      </c>
      <c r="AH34" s="8" t="str">
        <f t="shared" si="12"/>
        <v>N</v>
      </c>
    </row>
    <row r="35" spans="1:34">
      <c r="A35" s="11">
        <v>134</v>
      </c>
      <c r="B35" s="3" t="s">
        <v>21</v>
      </c>
      <c r="C35" s="3" t="s">
        <v>23</v>
      </c>
      <c r="D35" s="3" t="s">
        <v>22</v>
      </c>
      <c r="E35" s="3" t="s">
        <v>24</v>
      </c>
      <c r="F35" s="3">
        <v>85004</v>
      </c>
      <c r="G35" s="3" t="s">
        <v>27</v>
      </c>
      <c r="H35" s="11" t="s">
        <v>25</v>
      </c>
      <c r="I35" s="11"/>
      <c r="J35" s="3" t="s">
        <v>26</v>
      </c>
      <c r="K35" s="3" t="s">
        <v>28</v>
      </c>
      <c r="L35" s="3" t="s">
        <v>162</v>
      </c>
      <c r="M35" s="3">
        <v>6</v>
      </c>
      <c r="N35" s="5">
        <v>42988</v>
      </c>
      <c r="O35" s="5">
        <v>42993</v>
      </c>
      <c r="P35" s="5">
        <v>43174</v>
      </c>
      <c r="Q35" s="5">
        <v>43174</v>
      </c>
      <c r="R35" s="5"/>
      <c r="S35" s="5">
        <v>43084</v>
      </c>
      <c r="T35" s="5"/>
      <c r="U35" s="11" t="str">
        <f t="shared" si="0"/>
        <v>CN</v>
      </c>
      <c r="V35" s="3">
        <v>587</v>
      </c>
      <c r="W35" s="11">
        <f t="shared" si="1"/>
        <v>534.17000000000007</v>
      </c>
      <c r="X35" s="11">
        <f t="shared" si="2"/>
        <v>41.09</v>
      </c>
      <c r="Y35" s="11">
        <f t="shared" si="3"/>
        <v>11.74</v>
      </c>
      <c r="Z35" s="11">
        <f t="shared" si="4"/>
        <v>0</v>
      </c>
      <c r="AA35" s="11">
        <f t="shared" si="5"/>
        <v>0</v>
      </c>
      <c r="AB35" s="11">
        <f t="shared" si="6"/>
        <v>0.02</v>
      </c>
      <c r="AC35" s="11">
        <f t="shared" si="7"/>
        <v>11.74</v>
      </c>
      <c r="AD35" s="11">
        <f t="shared" si="8"/>
        <v>1.9566666666666668</v>
      </c>
      <c r="AE35" s="11" t="str">
        <f t="shared" si="9"/>
        <v>Partial Amt Paid</v>
      </c>
      <c r="AF35" s="11" t="str">
        <f t="shared" si="10"/>
        <v>Unearned Comm</v>
      </c>
      <c r="AG35" s="11" t="str">
        <f t="shared" si="11"/>
        <v>N</v>
      </c>
      <c r="AH35" s="8" t="str">
        <f t="shared" si="12"/>
        <v>N</v>
      </c>
    </row>
    <row r="36" spans="1:34">
      <c r="A36" s="11">
        <v>135</v>
      </c>
      <c r="B36" s="3" t="s">
        <v>21</v>
      </c>
      <c r="C36" s="3" t="s">
        <v>23</v>
      </c>
      <c r="D36" s="3" t="s">
        <v>22</v>
      </c>
      <c r="E36" s="3" t="s">
        <v>24</v>
      </c>
      <c r="F36" s="3">
        <v>85004</v>
      </c>
      <c r="G36" s="3" t="s">
        <v>27</v>
      </c>
      <c r="H36" s="11" t="s">
        <v>25</v>
      </c>
      <c r="I36" s="11"/>
      <c r="J36" s="3" t="s">
        <v>26</v>
      </c>
      <c r="K36" s="3" t="s">
        <v>28</v>
      </c>
      <c r="L36" s="3" t="s">
        <v>163</v>
      </c>
      <c r="M36" s="3">
        <v>6</v>
      </c>
      <c r="N36" s="5">
        <v>42990</v>
      </c>
      <c r="O36" s="5">
        <v>42994</v>
      </c>
      <c r="P36" s="5">
        <v>43175</v>
      </c>
      <c r="Q36" s="5">
        <v>43175</v>
      </c>
      <c r="R36" s="5"/>
      <c r="S36" s="5">
        <v>43085</v>
      </c>
      <c r="T36" s="5"/>
      <c r="U36" s="11" t="str">
        <f t="shared" si="0"/>
        <v>CN</v>
      </c>
      <c r="V36" s="3">
        <v>547</v>
      </c>
      <c r="W36" s="11">
        <f t="shared" si="1"/>
        <v>497.77000000000004</v>
      </c>
      <c r="X36" s="11">
        <f t="shared" si="2"/>
        <v>38.290000000000006</v>
      </c>
      <c r="Y36" s="11">
        <f t="shared" si="3"/>
        <v>10.94</v>
      </c>
      <c r="Z36" s="11">
        <f t="shared" si="4"/>
        <v>0</v>
      </c>
      <c r="AA36" s="11">
        <f t="shared" si="5"/>
        <v>0</v>
      </c>
      <c r="AB36" s="11">
        <f t="shared" si="6"/>
        <v>0.02</v>
      </c>
      <c r="AC36" s="11">
        <f t="shared" si="7"/>
        <v>10.94</v>
      </c>
      <c r="AD36" s="11">
        <f t="shared" si="8"/>
        <v>1.8233333333333333</v>
      </c>
      <c r="AE36" s="11" t="str">
        <f t="shared" si="9"/>
        <v>Partial Amt Paid</v>
      </c>
      <c r="AF36" s="11" t="str">
        <f t="shared" si="10"/>
        <v>Unearned Comm</v>
      </c>
      <c r="AG36" s="11" t="str">
        <f t="shared" si="11"/>
        <v>N</v>
      </c>
      <c r="AH36" s="8" t="str">
        <f t="shared" si="12"/>
        <v>N</v>
      </c>
    </row>
    <row r="37" spans="1:34">
      <c r="A37" s="11">
        <v>136</v>
      </c>
      <c r="B37" s="3" t="s">
        <v>21</v>
      </c>
      <c r="C37" s="3" t="s">
        <v>23</v>
      </c>
      <c r="D37" s="3" t="s">
        <v>22</v>
      </c>
      <c r="E37" s="3" t="s">
        <v>24</v>
      </c>
      <c r="F37" s="3">
        <v>85004</v>
      </c>
      <c r="G37" s="3" t="s">
        <v>27</v>
      </c>
      <c r="H37" s="11" t="s">
        <v>25</v>
      </c>
      <c r="I37" s="11"/>
      <c r="J37" s="3" t="s">
        <v>26</v>
      </c>
      <c r="K37" s="3" t="s">
        <v>28</v>
      </c>
      <c r="L37" s="3" t="s">
        <v>164</v>
      </c>
      <c r="M37" s="3">
        <v>6</v>
      </c>
      <c r="N37" s="5">
        <v>42994</v>
      </c>
      <c r="O37" s="5">
        <v>42998</v>
      </c>
      <c r="P37" s="5">
        <v>43179</v>
      </c>
      <c r="Q37" s="5">
        <v>43179</v>
      </c>
      <c r="R37" s="5"/>
      <c r="S37" s="5">
        <v>43089</v>
      </c>
      <c r="T37" s="5"/>
      <c r="U37" s="11" t="str">
        <f t="shared" si="0"/>
        <v>CN</v>
      </c>
      <c r="V37" s="3">
        <v>987</v>
      </c>
      <c r="W37" s="11">
        <f t="shared" si="1"/>
        <v>898.17000000000007</v>
      </c>
      <c r="X37" s="11">
        <f t="shared" si="2"/>
        <v>69.09</v>
      </c>
      <c r="Y37" s="11">
        <f t="shared" si="3"/>
        <v>19.740000000000002</v>
      </c>
      <c r="Z37" s="11">
        <f t="shared" si="4"/>
        <v>0</v>
      </c>
      <c r="AA37" s="11">
        <f t="shared" si="5"/>
        <v>0</v>
      </c>
      <c r="AB37" s="11">
        <f t="shared" si="6"/>
        <v>0.02</v>
      </c>
      <c r="AC37" s="11">
        <f t="shared" si="7"/>
        <v>19.740000000000002</v>
      </c>
      <c r="AD37" s="11">
        <f t="shared" si="8"/>
        <v>3.2900000000000005</v>
      </c>
      <c r="AE37" s="11" t="str">
        <f t="shared" si="9"/>
        <v>Partial Amt Paid</v>
      </c>
      <c r="AF37" s="11" t="str">
        <f t="shared" si="10"/>
        <v>Unearned Comm</v>
      </c>
      <c r="AG37" s="11" t="str">
        <f t="shared" si="11"/>
        <v>N</v>
      </c>
      <c r="AH37" s="8" t="str">
        <f t="shared" si="12"/>
        <v>N</v>
      </c>
    </row>
    <row r="38" spans="1:34">
      <c r="A38" s="11">
        <v>137</v>
      </c>
      <c r="B38" s="3" t="s">
        <v>21</v>
      </c>
      <c r="C38" s="3" t="s">
        <v>23</v>
      </c>
      <c r="D38" s="3" t="s">
        <v>22</v>
      </c>
      <c r="E38" s="3" t="s">
        <v>24</v>
      </c>
      <c r="F38" s="3">
        <v>85004</v>
      </c>
      <c r="G38" s="3" t="s">
        <v>27</v>
      </c>
      <c r="H38" s="11" t="s">
        <v>25</v>
      </c>
      <c r="I38" s="11"/>
      <c r="J38" s="3" t="s">
        <v>26</v>
      </c>
      <c r="K38" s="3" t="s">
        <v>28</v>
      </c>
      <c r="L38" s="3" t="s">
        <v>165</v>
      </c>
      <c r="M38" s="3">
        <v>6</v>
      </c>
      <c r="N38" s="5">
        <v>42992</v>
      </c>
      <c r="O38" s="5">
        <v>42995</v>
      </c>
      <c r="P38" s="5">
        <v>43176</v>
      </c>
      <c r="Q38" s="5">
        <v>43176</v>
      </c>
      <c r="R38" s="5"/>
      <c r="S38" s="5">
        <v>43086</v>
      </c>
      <c r="T38" s="5"/>
      <c r="U38" s="11" t="str">
        <f t="shared" si="0"/>
        <v>CN</v>
      </c>
      <c r="V38" s="3">
        <v>874</v>
      </c>
      <c r="W38" s="11">
        <f t="shared" si="1"/>
        <v>795.34</v>
      </c>
      <c r="X38" s="11">
        <f t="shared" si="2"/>
        <v>61.180000000000007</v>
      </c>
      <c r="Y38" s="11">
        <f t="shared" si="3"/>
        <v>17.48</v>
      </c>
      <c r="Z38" s="11">
        <f t="shared" si="4"/>
        <v>0</v>
      </c>
      <c r="AA38" s="11">
        <f t="shared" si="5"/>
        <v>0</v>
      </c>
      <c r="AB38" s="11">
        <f t="shared" si="6"/>
        <v>0.02</v>
      </c>
      <c r="AC38" s="11">
        <f t="shared" si="7"/>
        <v>17.48</v>
      </c>
      <c r="AD38" s="11">
        <f t="shared" si="8"/>
        <v>2.9133333333333336</v>
      </c>
      <c r="AE38" s="11" t="str">
        <f t="shared" si="9"/>
        <v>Partial Amt Paid</v>
      </c>
      <c r="AF38" s="11" t="str">
        <f t="shared" si="10"/>
        <v>Unearned Comm</v>
      </c>
      <c r="AG38" s="11" t="str">
        <f t="shared" si="11"/>
        <v>N</v>
      </c>
      <c r="AH38" s="8" t="str">
        <f t="shared" si="12"/>
        <v>N</v>
      </c>
    </row>
    <row r="39" spans="1:34">
      <c r="A39" s="11">
        <v>138</v>
      </c>
      <c r="B39" s="3" t="s">
        <v>21</v>
      </c>
      <c r="C39" s="3" t="s">
        <v>23</v>
      </c>
      <c r="D39" s="3" t="s">
        <v>22</v>
      </c>
      <c r="E39" s="3" t="s">
        <v>24</v>
      </c>
      <c r="F39" s="3">
        <v>85004</v>
      </c>
      <c r="G39" s="3" t="s">
        <v>27</v>
      </c>
      <c r="H39" s="11" t="s">
        <v>25</v>
      </c>
      <c r="I39" s="11"/>
      <c r="J39" s="3" t="s">
        <v>26</v>
      </c>
      <c r="K39" s="3" t="s">
        <v>28</v>
      </c>
      <c r="L39" s="3" t="s">
        <v>166</v>
      </c>
      <c r="M39" s="3">
        <v>6</v>
      </c>
      <c r="N39" s="5">
        <v>42996</v>
      </c>
      <c r="O39" s="5">
        <v>43000</v>
      </c>
      <c r="P39" s="5">
        <v>43181</v>
      </c>
      <c r="Q39" s="5">
        <v>43181</v>
      </c>
      <c r="R39" s="5"/>
      <c r="S39" s="5">
        <v>43091</v>
      </c>
      <c r="T39" s="5"/>
      <c r="U39" s="11" t="str">
        <f t="shared" si="0"/>
        <v>CN</v>
      </c>
      <c r="V39" s="3">
        <v>568</v>
      </c>
      <c r="W39" s="11">
        <f t="shared" si="1"/>
        <v>516.88</v>
      </c>
      <c r="X39" s="11">
        <f t="shared" si="2"/>
        <v>39.760000000000005</v>
      </c>
      <c r="Y39" s="11">
        <f t="shared" si="3"/>
        <v>11.36</v>
      </c>
      <c r="Z39" s="11">
        <f t="shared" si="4"/>
        <v>0</v>
      </c>
      <c r="AA39" s="11">
        <f t="shared" si="5"/>
        <v>0</v>
      </c>
      <c r="AB39" s="11">
        <f t="shared" si="6"/>
        <v>0.02</v>
      </c>
      <c r="AC39" s="11">
        <f t="shared" si="7"/>
        <v>11.36</v>
      </c>
      <c r="AD39" s="11">
        <f t="shared" si="8"/>
        <v>1.8933333333333333</v>
      </c>
      <c r="AE39" s="11" t="str">
        <f t="shared" si="9"/>
        <v>Partial Amt Paid</v>
      </c>
      <c r="AF39" s="11" t="str">
        <f t="shared" si="10"/>
        <v>Unearned Comm</v>
      </c>
      <c r="AG39" s="11" t="str">
        <f t="shared" si="11"/>
        <v>N</v>
      </c>
      <c r="AH39" s="8" t="str">
        <f t="shared" si="12"/>
        <v>N</v>
      </c>
    </row>
    <row r="40" spans="1:34">
      <c r="A40" s="11">
        <v>139</v>
      </c>
      <c r="B40" s="3" t="s">
        <v>21</v>
      </c>
      <c r="C40" s="3" t="s">
        <v>23</v>
      </c>
      <c r="D40" s="3" t="s">
        <v>22</v>
      </c>
      <c r="E40" s="3" t="s">
        <v>24</v>
      </c>
      <c r="F40" s="3">
        <v>85004</v>
      </c>
      <c r="G40" s="3" t="s">
        <v>27</v>
      </c>
      <c r="H40" s="11" t="s">
        <v>25</v>
      </c>
      <c r="I40" s="11"/>
      <c r="J40" s="3" t="s">
        <v>26</v>
      </c>
      <c r="K40" s="3" t="s">
        <v>28</v>
      </c>
      <c r="L40" s="3" t="s">
        <v>167</v>
      </c>
      <c r="M40" s="3">
        <v>6</v>
      </c>
      <c r="N40" s="5">
        <v>43023</v>
      </c>
      <c r="O40" s="5">
        <v>43025</v>
      </c>
      <c r="P40" s="5">
        <v>43207</v>
      </c>
      <c r="Q40" s="5">
        <v>43207</v>
      </c>
      <c r="R40" s="5"/>
      <c r="S40" s="5">
        <v>43117</v>
      </c>
      <c r="T40" s="5"/>
      <c r="U40" s="11" t="str">
        <f t="shared" si="0"/>
        <v>CN</v>
      </c>
      <c r="V40" s="3">
        <v>854</v>
      </c>
      <c r="W40" s="11">
        <f t="shared" si="1"/>
        <v>777.14</v>
      </c>
      <c r="X40" s="11">
        <f t="shared" si="2"/>
        <v>59.780000000000008</v>
      </c>
      <c r="Y40" s="11">
        <f t="shared" si="3"/>
        <v>17.080000000000002</v>
      </c>
      <c r="Z40" s="11">
        <f t="shared" si="4"/>
        <v>0</v>
      </c>
      <c r="AA40" s="11">
        <f t="shared" si="5"/>
        <v>0</v>
      </c>
      <c r="AB40" s="11">
        <f t="shared" si="6"/>
        <v>0.02</v>
      </c>
      <c r="AC40" s="11">
        <f t="shared" si="7"/>
        <v>17.080000000000002</v>
      </c>
      <c r="AD40" s="11">
        <f t="shared" si="8"/>
        <v>2.8466666666666671</v>
      </c>
      <c r="AE40" s="11" t="str">
        <f t="shared" si="9"/>
        <v>Partial Amt Paid</v>
      </c>
      <c r="AF40" s="11" t="str">
        <f t="shared" si="10"/>
        <v>Unearned Comm</v>
      </c>
      <c r="AG40" s="11" t="str">
        <f t="shared" si="11"/>
        <v>N</v>
      </c>
      <c r="AH40" s="8" t="str">
        <f t="shared" si="12"/>
        <v>N</v>
      </c>
    </row>
    <row r="41" spans="1:34">
      <c r="A41" s="11">
        <v>140</v>
      </c>
      <c r="B41" s="3" t="s">
        <v>21</v>
      </c>
      <c r="C41" s="3" t="s">
        <v>23</v>
      </c>
      <c r="D41" s="3" t="s">
        <v>22</v>
      </c>
      <c r="E41" s="3" t="s">
        <v>24</v>
      </c>
      <c r="F41" s="3">
        <v>85004</v>
      </c>
      <c r="G41" s="3" t="s">
        <v>27</v>
      </c>
      <c r="H41" s="11" t="s">
        <v>25</v>
      </c>
      <c r="I41" s="11"/>
      <c r="J41" s="3" t="s">
        <v>26</v>
      </c>
      <c r="K41" s="3" t="s">
        <v>28</v>
      </c>
      <c r="L41" s="3" t="s">
        <v>168</v>
      </c>
      <c r="M41" s="3">
        <v>6</v>
      </c>
      <c r="N41" s="5">
        <v>43040</v>
      </c>
      <c r="O41" s="5">
        <v>43044</v>
      </c>
      <c r="P41" s="5">
        <v>43225</v>
      </c>
      <c r="Q41" s="5">
        <v>43225</v>
      </c>
      <c r="R41" s="5"/>
      <c r="S41" s="5">
        <v>43136</v>
      </c>
      <c r="T41" s="5"/>
      <c r="U41" s="11" t="str">
        <f t="shared" si="0"/>
        <v>CN</v>
      </c>
      <c r="V41" s="3">
        <v>657</v>
      </c>
      <c r="W41" s="11">
        <f t="shared" si="1"/>
        <v>597.87</v>
      </c>
      <c r="X41" s="11">
        <f t="shared" si="2"/>
        <v>45.99</v>
      </c>
      <c r="Y41" s="11">
        <f t="shared" si="3"/>
        <v>13.14</v>
      </c>
      <c r="Z41" s="11">
        <f t="shared" si="4"/>
        <v>0</v>
      </c>
      <c r="AA41" s="11">
        <f t="shared" si="5"/>
        <v>0</v>
      </c>
      <c r="AB41" s="11">
        <f t="shared" si="6"/>
        <v>0.02</v>
      </c>
      <c r="AC41" s="11">
        <f t="shared" si="7"/>
        <v>13.14</v>
      </c>
      <c r="AD41" s="11">
        <f t="shared" si="8"/>
        <v>2.19</v>
      </c>
      <c r="AE41" s="11" t="str">
        <f t="shared" si="9"/>
        <v>Partial Amt Paid</v>
      </c>
      <c r="AF41" s="11" t="str">
        <f t="shared" si="10"/>
        <v>Unearned Comm</v>
      </c>
      <c r="AG41" s="11" t="str">
        <f t="shared" si="11"/>
        <v>N</v>
      </c>
      <c r="AH41" s="8" t="str">
        <f t="shared" si="12"/>
        <v>N</v>
      </c>
    </row>
    <row r="42" spans="1:34">
      <c r="A42" s="11">
        <v>141</v>
      </c>
      <c r="B42" s="3" t="s">
        <v>21</v>
      </c>
      <c r="C42" s="3" t="s">
        <v>23</v>
      </c>
      <c r="D42" s="3" t="s">
        <v>22</v>
      </c>
      <c r="E42" s="3" t="s">
        <v>24</v>
      </c>
      <c r="F42" s="3">
        <v>85004</v>
      </c>
      <c r="G42" s="3" t="s">
        <v>27</v>
      </c>
      <c r="H42" s="11" t="s">
        <v>25</v>
      </c>
      <c r="I42" s="11"/>
      <c r="J42" s="3" t="s">
        <v>26</v>
      </c>
      <c r="K42" s="3" t="s">
        <v>28</v>
      </c>
      <c r="L42" s="3" t="s">
        <v>169</v>
      </c>
      <c r="M42" s="3">
        <v>6</v>
      </c>
      <c r="N42" s="5">
        <v>43079</v>
      </c>
      <c r="O42" s="5">
        <v>43083</v>
      </c>
      <c r="P42" s="5">
        <v>43265</v>
      </c>
      <c r="Q42" s="5">
        <v>43265</v>
      </c>
      <c r="R42" s="5"/>
      <c r="S42" s="5">
        <v>43173</v>
      </c>
      <c r="T42" s="5"/>
      <c r="U42" s="11" t="str">
        <f t="shared" si="0"/>
        <v>CN</v>
      </c>
      <c r="V42" s="3">
        <v>444</v>
      </c>
      <c r="W42" s="11">
        <f t="shared" si="1"/>
        <v>404.04</v>
      </c>
      <c r="X42" s="11">
        <f t="shared" si="2"/>
        <v>31.080000000000002</v>
      </c>
      <c r="Y42" s="11">
        <f t="shared" si="3"/>
        <v>8.8800000000000008</v>
      </c>
      <c r="Z42" s="11">
        <f t="shared" si="4"/>
        <v>0</v>
      </c>
      <c r="AA42" s="11">
        <f t="shared" si="5"/>
        <v>0</v>
      </c>
      <c r="AB42" s="11">
        <f t="shared" si="6"/>
        <v>0.02</v>
      </c>
      <c r="AC42" s="11">
        <f t="shared" si="7"/>
        <v>8.8800000000000008</v>
      </c>
      <c r="AD42" s="11">
        <f t="shared" si="8"/>
        <v>1.4800000000000002</v>
      </c>
      <c r="AE42" s="11" t="str">
        <f t="shared" si="9"/>
        <v>Partial Amt Paid</v>
      </c>
      <c r="AF42" s="11" t="str">
        <f t="shared" si="10"/>
        <v>Unearned Comm</v>
      </c>
      <c r="AG42" s="11" t="str">
        <f t="shared" si="11"/>
        <v>N</v>
      </c>
      <c r="AH42" s="8" t="str">
        <f t="shared" si="12"/>
        <v>N</v>
      </c>
    </row>
    <row r="43" spans="1:34">
      <c r="A43" s="11">
        <v>142</v>
      </c>
      <c r="B43" s="3" t="s">
        <v>21</v>
      </c>
      <c r="C43" s="3" t="s">
        <v>23</v>
      </c>
      <c r="D43" s="3" t="s">
        <v>22</v>
      </c>
      <c r="E43" s="3" t="s">
        <v>24</v>
      </c>
      <c r="F43" s="3">
        <v>85004</v>
      </c>
      <c r="G43" s="3" t="s">
        <v>27</v>
      </c>
      <c r="H43" s="11" t="s">
        <v>25</v>
      </c>
      <c r="I43" s="11"/>
      <c r="J43" s="3" t="s">
        <v>26</v>
      </c>
      <c r="K43" s="3" t="s">
        <v>28</v>
      </c>
      <c r="L43" s="3" t="s">
        <v>170</v>
      </c>
      <c r="M43" s="3">
        <v>6</v>
      </c>
      <c r="N43" s="5">
        <v>43093</v>
      </c>
      <c r="O43" s="5">
        <v>43095</v>
      </c>
      <c r="P43" s="5">
        <v>43277</v>
      </c>
      <c r="Q43" s="5">
        <v>43277</v>
      </c>
      <c r="R43" s="5"/>
      <c r="S43" s="5">
        <v>43185</v>
      </c>
      <c r="T43" s="5"/>
      <c r="U43" s="11" t="str">
        <f t="shared" si="0"/>
        <v>CN</v>
      </c>
      <c r="V43" s="3">
        <v>856</v>
      </c>
      <c r="W43" s="11">
        <f t="shared" si="1"/>
        <v>778.96</v>
      </c>
      <c r="X43" s="11">
        <f t="shared" si="2"/>
        <v>59.920000000000009</v>
      </c>
      <c r="Y43" s="11">
        <f t="shared" si="3"/>
        <v>17.12</v>
      </c>
      <c r="Z43" s="11">
        <f t="shared" si="4"/>
        <v>0</v>
      </c>
      <c r="AA43" s="11">
        <f t="shared" si="5"/>
        <v>0</v>
      </c>
      <c r="AB43" s="11">
        <f t="shared" si="6"/>
        <v>0.02</v>
      </c>
      <c r="AC43" s="11">
        <f t="shared" si="7"/>
        <v>17.12</v>
      </c>
      <c r="AD43" s="11">
        <f t="shared" si="8"/>
        <v>2.8533333333333335</v>
      </c>
      <c r="AE43" s="11" t="str">
        <f t="shared" si="9"/>
        <v>Partial Amt Paid</v>
      </c>
      <c r="AF43" s="11" t="str">
        <f t="shared" si="10"/>
        <v>Unearned Comm</v>
      </c>
      <c r="AG43" s="11" t="str">
        <f t="shared" si="11"/>
        <v>N</v>
      </c>
      <c r="AH43" s="8" t="str">
        <f t="shared" si="12"/>
        <v>N</v>
      </c>
    </row>
    <row r="44" spans="1:34">
      <c r="A44" s="11">
        <v>143</v>
      </c>
      <c r="B44" s="3" t="s">
        <v>21</v>
      </c>
      <c r="C44" s="3" t="s">
        <v>23</v>
      </c>
      <c r="D44" s="3" t="s">
        <v>22</v>
      </c>
      <c r="E44" s="3" t="s">
        <v>24</v>
      </c>
      <c r="F44" s="3">
        <v>85004</v>
      </c>
      <c r="G44" s="3" t="s">
        <v>27</v>
      </c>
      <c r="H44" s="11" t="s">
        <v>25</v>
      </c>
      <c r="I44" s="11"/>
      <c r="J44" s="3" t="s">
        <v>26</v>
      </c>
      <c r="K44" s="3" t="s">
        <v>28</v>
      </c>
      <c r="L44" s="3" t="s">
        <v>171</v>
      </c>
      <c r="M44" s="3">
        <v>6</v>
      </c>
      <c r="N44" s="5">
        <v>43099</v>
      </c>
      <c r="O44" s="5">
        <v>43101</v>
      </c>
      <c r="P44" s="5">
        <v>43282</v>
      </c>
      <c r="Q44" s="5">
        <v>43282</v>
      </c>
      <c r="R44" s="5"/>
      <c r="S44" s="5">
        <v>43191</v>
      </c>
      <c r="T44" s="5"/>
      <c r="U44" s="11" t="str">
        <f t="shared" si="0"/>
        <v>CN</v>
      </c>
      <c r="V44" s="3">
        <v>547</v>
      </c>
      <c r="W44" s="11">
        <f t="shared" si="1"/>
        <v>497.77000000000004</v>
      </c>
      <c r="X44" s="11">
        <f t="shared" si="2"/>
        <v>38.290000000000006</v>
      </c>
      <c r="Y44" s="11">
        <f t="shared" si="3"/>
        <v>10.94</v>
      </c>
      <c r="Z44" s="11">
        <f t="shared" si="4"/>
        <v>0</v>
      </c>
      <c r="AA44" s="11">
        <f t="shared" si="5"/>
        <v>0</v>
      </c>
      <c r="AB44" s="11">
        <f t="shared" si="6"/>
        <v>0.02</v>
      </c>
      <c r="AC44" s="11">
        <f t="shared" si="7"/>
        <v>10.94</v>
      </c>
      <c r="AD44" s="11">
        <f t="shared" si="8"/>
        <v>1.8233333333333333</v>
      </c>
      <c r="AE44" s="11" t="str">
        <f t="shared" si="9"/>
        <v>Partial Amt Paid</v>
      </c>
      <c r="AF44" s="11" t="str">
        <f t="shared" si="10"/>
        <v>Unearned Comm</v>
      </c>
      <c r="AG44" s="11" t="str">
        <f t="shared" si="11"/>
        <v>N</v>
      </c>
      <c r="AH44" s="8" t="str">
        <f t="shared" si="12"/>
        <v>N</v>
      </c>
    </row>
    <row r="45" spans="1:34">
      <c r="A45" s="11">
        <v>144</v>
      </c>
      <c r="B45" s="3" t="s">
        <v>21</v>
      </c>
      <c r="C45" s="3" t="s">
        <v>23</v>
      </c>
      <c r="D45" s="3" t="s">
        <v>22</v>
      </c>
      <c r="E45" s="3" t="s">
        <v>24</v>
      </c>
      <c r="F45" s="3">
        <v>85004</v>
      </c>
      <c r="G45" s="3" t="s">
        <v>27</v>
      </c>
      <c r="H45" s="11" t="s">
        <v>25</v>
      </c>
      <c r="I45" s="11"/>
      <c r="J45" s="3" t="s">
        <v>26</v>
      </c>
      <c r="K45" s="3" t="s">
        <v>28</v>
      </c>
      <c r="L45" s="3" t="s">
        <v>172</v>
      </c>
      <c r="M45" s="3">
        <v>6</v>
      </c>
      <c r="N45" s="5">
        <v>43111</v>
      </c>
      <c r="O45" s="5">
        <v>43115</v>
      </c>
      <c r="P45" s="5">
        <v>43296</v>
      </c>
      <c r="Q45" s="5">
        <v>43296</v>
      </c>
      <c r="R45" s="5"/>
      <c r="S45" s="5">
        <v>43205</v>
      </c>
      <c r="T45" s="5"/>
      <c r="U45" s="11" t="str">
        <f t="shared" si="0"/>
        <v>CN</v>
      </c>
      <c r="V45" s="3">
        <v>459</v>
      </c>
      <c r="W45" s="11">
        <f t="shared" si="1"/>
        <v>417.69</v>
      </c>
      <c r="X45" s="11">
        <f t="shared" si="2"/>
        <v>32.130000000000003</v>
      </c>
      <c r="Y45" s="11">
        <f t="shared" si="3"/>
        <v>9.18</v>
      </c>
      <c r="Z45" s="11">
        <f t="shared" si="4"/>
        <v>0</v>
      </c>
      <c r="AA45" s="11">
        <f t="shared" si="5"/>
        <v>0</v>
      </c>
      <c r="AB45" s="11">
        <f t="shared" si="6"/>
        <v>0.02</v>
      </c>
      <c r="AC45" s="11">
        <f t="shared" si="7"/>
        <v>9.18</v>
      </c>
      <c r="AD45" s="11">
        <f t="shared" si="8"/>
        <v>1.53</v>
      </c>
      <c r="AE45" s="11" t="str">
        <f t="shared" si="9"/>
        <v>Partial Amt Paid</v>
      </c>
      <c r="AF45" s="11" t="str">
        <f t="shared" si="10"/>
        <v>Unearned Comm</v>
      </c>
      <c r="AG45" s="11" t="str">
        <f t="shared" si="11"/>
        <v>N</v>
      </c>
      <c r="AH45" s="8" t="str">
        <f t="shared" si="12"/>
        <v>N</v>
      </c>
    </row>
    <row r="46" spans="1:34">
      <c r="A46" s="11">
        <v>145</v>
      </c>
      <c r="B46" s="3" t="s">
        <v>21</v>
      </c>
      <c r="C46" s="3" t="s">
        <v>23</v>
      </c>
      <c r="D46" s="3" t="s">
        <v>22</v>
      </c>
      <c r="E46" s="3" t="s">
        <v>24</v>
      </c>
      <c r="F46" s="3">
        <v>85004</v>
      </c>
      <c r="G46" s="3" t="s">
        <v>27</v>
      </c>
      <c r="H46" s="11" t="s">
        <v>25</v>
      </c>
      <c r="I46" s="11"/>
      <c r="J46" s="3" t="s">
        <v>26</v>
      </c>
      <c r="K46" s="3" t="s">
        <v>28</v>
      </c>
      <c r="L46" s="3" t="s">
        <v>173</v>
      </c>
      <c r="M46" s="3">
        <v>6</v>
      </c>
      <c r="N46" s="5">
        <v>43114</v>
      </c>
      <c r="O46" s="5">
        <v>43118</v>
      </c>
      <c r="P46" s="5">
        <v>43299</v>
      </c>
      <c r="Q46" s="5">
        <v>43299</v>
      </c>
      <c r="R46" s="5"/>
      <c r="S46" s="5">
        <v>43208</v>
      </c>
      <c r="T46" s="5"/>
      <c r="U46" s="11" t="str">
        <f t="shared" si="0"/>
        <v>CN</v>
      </c>
      <c r="V46" s="3">
        <v>857</v>
      </c>
      <c r="W46" s="11">
        <f t="shared" si="1"/>
        <v>779.87</v>
      </c>
      <c r="X46" s="11">
        <f t="shared" si="2"/>
        <v>59.990000000000009</v>
      </c>
      <c r="Y46" s="11">
        <f t="shared" si="3"/>
        <v>17.14</v>
      </c>
      <c r="Z46" s="11">
        <f t="shared" si="4"/>
        <v>0</v>
      </c>
      <c r="AA46" s="11">
        <f t="shared" si="5"/>
        <v>0</v>
      </c>
      <c r="AB46" s="11">
        <f t="shared" si="6"/>
        <v>0.02</v>
      </c>
      <c r="AC46" s="11">
        <f t="shared" si="7"/>
        <v>17.14</v>
      </c>
      <c r="AD46" s="11">
        <f t="shared" si="8"/>
        <v>2.8566666666666669</v>
      </c>
      <c r="AE46" s="11" t="str">
        <f t="shared" si="9"/>
        <v>Partial Amt Paid</v>
      </c>
      <c r="AF46" s="11" t="str">
        <f t="shared" si="10"/>
        <v>Unearned Comm</v>
      </c>
      <c r="AG46" s="11" t="str">
        <f t="shared" si="11"/>
        <v>N</v>
      </c>
      <c r="AH46" s="8" t="str">
        <f t="shared" si="12"/>
        <v>N</v>
      </c>
    </row>
    <row r="47" spans="1:34">
      <c r="A47" s="11">
        <v>146</v>
      </c>
      <c r="B47" s="3" t="s">
        <v>21</v>
      </c>
      <c r="C47" s="3" t="s">
        <v>23</v>
      </c>
      <c r="D47" s="3" t="s">
        <v>22</v>
      </c>
      <c r="E47" s="3" t="s">
        <v>24</v>
      </c>
      <c r="F47" s="3">
        <v>85004</v>
      </c>
      <c r="G47" s="3" t="s">
        <v>27</v>
      </c>
      <c r="H47" s="11" t="s">
        <v>25</v>
      </c>
      <c r="I47" s="11"/>
      <c r="J47" s="3" t="s">
        <v>26</v>
      </c>
      <c r="K47" s="3" t="s">
        <v>28</v>
      </c>
      <c r="L47" s="3" t="s">
        <v>174</v>
      </c>
      <c r="M47" s="3">
        <v>6</v>
      </c>
      <c r="N47" s="5">
        <v>43120</v>
      </c>
      <c r="O47" s="5">
        <v>43124</v>
      </c>
      <c r="P47" s="5">
        <v>43305</v>
      </c>
      <c r="Q47" s="5">
        <v>43305</v>
      </c>
      <c r="R47" s="5"/>
      <c r="S47" s="5">
        <v>43214</v>
      </c>
      <c r="T47" s="5"/>
      <c r="U47" s="11" t="str">
        <f t="shared" si="0"/>
        <v>CN</v>
      </c>
      <c r="V47" s="3">
        <v>846</v>
      </c>
      <c r="W47" s="11">
        <f t="shared" si="1"/>
        <v>769.86</v>
      </c>
      <c r="X47" s="11">
        <f t="shared" si="2"/>
        <v>59.220000000000006</v>
      </c>
      <c r="Y47" s="11">
        <f t="shared" si="3"/>
        <v>16.920000000000002</v>
      </c>
      <c r="Z47" s="11">
        <f t="shared" si="4"/>
        <v>0</v>
      </c>
      <c r="AA47" s="11">
        <f t="shared" si="5"/>
        <v>0</v>
      </c>
      <c r="AB47" s="11">
        <f t="shared" si="6"/>
        <v>0.02</v>
      </c>
      <c r="AC47" s="11">
        <f t="shared" si="7"/>
        <v>16.920000000000002</v>
      </c>
      <c r="AD47" s="11">
        <f t="shared" si="8"/>
        <v>2.8200000000000003</v>
      </c>
      <c r="AE47" s="11" t="str">
        <f t="shared" si="9"/>
        <v>Partial Amt Paid</v>
      </c>
      <c r="AF47" s="11" t="str">
        <f t="shared" si="10"/>
        <v>Unearned Comm</v>
      </c>
      <c r="AG47" s="11" t="str">
        <f t="shared" si="11"/>
        <v>N</v>
      </c>
      <c r="AH47" s="8" t="str">
        <f t="shared" si="12"/>
        <v>N</v>
      </c>
    </row>
    <row r="48" spans="1:34">
      <c r="A48" s="11">
        <v>147</v>
      </c>
      <c r="B48" s="3" t="s">
        <v>21</v>
      </c>
      <c r="C48" s="3" t="s">
        <v>23</v>
      </c>
      <c r="D48" s="3" t="s">
        <v>22</v>
      </c>
      <c r="E48" s="3" t="s">
        <v>24</v>
      </c>
      <c r="F48" s="3">
        <v>85004</v>
      </c>
      <c r="G48" s="3" t="s">
        <v>27</v>
      </c>
      <c r="H48" s="11" t="s">
        <v>25</v>
      </c>
      <c r="I48" s="11"/>
      <c r="J48" s="3" t="s">
        <v>26</v>
      </c>
      <c r="K48" s="3" t="s">
        <v>28</v>
      </c>
      <c r="L48" s="3" t="s">
        <v>175</v>
      </c>
      <c r="M48" s="3">
        <v>6</v>
      </c>
      <c r="N48" s="5">
        <v>43122</v>
      </c>
      <c r="O48" s="5">
        <v>43125</v>
      </c>
      <c r="P48" s="5">
        <v>43306</v>
      </c>
      <c r="Q48" s="5">
        <v>43306</v>
      </c>
      <c r="R48" s="5"/>
      <c r="S48" s="5">
        <v>43215</v>
      </c>
      <c r="T48" s="5"/>
      <c r="U48" s="11" t="str">
        <f t="shared" si="0"/>
        <v>CN</v>
      </c>
      <c r="V48" s="3">
        <v>579</v>
      </c>
      <c r="W48" s="11">
        <f t="shared" si="1"/>
        <v>526.89</v>
      </c>
      <c r="X48" s="11">
        <f t="shared" si="2"/>
        <v>40.53</v>
      </c>
      <c r="Y48" s="11">
        <f t="shared" si="3"/>
        <v>11.58</v>
      </c>
      <c r="Z48" s="11">
        <f t="shared" si="4"/>
        <v>0</v>
      </c>
      <c r="AA48" s="11">
        <f t="shared" si="5"/>
        <v>0</v>
      </c>
      <c r="AB48" s="11">
        <f t="shared" si="6"/>
        <v>0.02</v>
      </c>
      <c r="AC48" s="11">
        <f t="shared" si="7"/>
        <v>11.58</v>
      </c>
      <c r="AD48" s="11">
        <f t="shared" si="8"/>
        <v>1.93</v>
      </c>
      <c r="AE48" s="11" t="str">
        <f t="shared" si="9"/>
        <v>Partial Amt Paid</v>
      </c>
      <c r="AF48" s="11" t="str">
        <f t="shared" si="10"/>
        <v>Unearned Comm</v>
      </c>
      <c r="AG48" s="11" t="str">
        <f t="shared" si="11"/>
        <v>N</v>
      </c>
      <c r="AH48" s="8" t="str">
        <f t="shared" si="12"/>
        <v>N</v>
      </c>
    </row>
    <row r="49" spans="1:34">
      <c r="A49" s="11">
        <v>148</v>
      </c>
      <c r="B49" s="3" t="s">
        <v>21</v>
      </c>
      <c r="C49" s="3" t="s">
        <v>23</v>
      </c>
      <c r="D49" s="3" t="s">
        <v>22</v>
      </c>
      <c r="E49" s="3" t="s">
        <v>24</v>
      </c>
      <c r="F49" s="3">
        <v>85004</v>
      </c>
      <c r="G49" s="3" t="s">
        <v>27</v>
      </c>
      <c r="H49" s="11" t="s">
        <v>25</v>
      </c>
      <c r="I49" s="11"/>
      <c r="J49" s="3" t="s">
        <v>26</v>
      </c>
      <c r="K49" s="3" t="s">
        <v>28</v>
      </c>
      <c r="L49" s="3" t="s">
        <v>176</v>
      </c>
      <c r="M49" s="3">
        <v>12</v>
      </c>
      <c r="N49" s="5">
        <v>42949</v>
      </c>
      <c r="O49" s="5">
        <v>42953</v>
      </c>
      <c r="P49" s="5">
        <v>43318</v>
      </c>
      <c r="Q49" s="5">
        <v>43318</v>
      </c>
      <c r="R49" s="5"/>
      <c r="S49" s="5">
        <v>43171</v>
      </c>
      <c r="T49" s="5"/>
      <c r="U49" s="11" t="str">
        <f t="shared" si="0"/>
        <v>CN</v>
      </c>
      <c r="V49" s="3">
        <v>1356</v>
      </c>
      <c r="W49" s="11">
        <f t="shared" si="1"/>
        <v>1233.96</v>
      </c>
      <c r="X49" s="11">
        <f t="shared" si="2"/>
        <v>94.920000000000016</v>
      </c>
      <c r="Y49" s="11">
        <f t="shared" si="3"/>
        <v>27.12</v>
      </c>
      <c r="Z49" s="11">
        <f t="shared" si="4"/>
        <v>0</v>
      </c>
      <c r="AA49" s="11">
        <f t="shared" si="5"/>
        <v>0</v>
      </c>
      <c r="AB49" s="11">
        <f t="shared" si="6"/>
        <v>0.02</v>
      </c>
      <c r="AC49" s="11">
        <f t="shared" si="7"/>
        <v>27.12</v>
      </c>
      <c r="AD49" s="11">
        <f t="shared" si="8"/>
        <v>2.2600000000000002</v>
      </c>
      <c r="AE49" s="11" t="str">
        <f t="shared" si="9"/>
        <v>Partial Amt Paid</v>
      </c>
      <c r="AF49" s="11" t="str">
        <f t="shared" si="10"/>
        <v>Unearned Comm</v>
      </c>
      <c r="AG49" s="11" t="str">
        <f t="shared" si="11"/>
        <v>N</v>
      </c>
      <c r="AH49" s="8" t="str">
        <f t="shared" si="12"/>
        <v>N</v>
      </c>
    </row>
    <row r="50" spans="1:34">
      <c r="A50" s="11">
        <v>149</v>
      </c>
      <c r="B50" s="3" t="s">
        <v>21</v>
      </c>
      <c r="C50" s="3" t="s">
        <v>23</v>
      </c>
      <c r="D50" s="3" t="s">
        <v>22</v>
      </c>
      <c r="E50" s="3" t="s">
        <v>24</v>
      </c>
      <c r="F50" s="3">
        <v>85004</v>
      </c>
      <c r="G50" s="3" t="s">
        <v>27</v>
      </c>
      <c r="H50" s="11" t="s">
        <v>25</v>
      </c>
      <c r="I50" s="11"/>
      <c r="J50" s="3" t="s">
        <v>26</v>
      </c>
      <c r="K50" s="3" t="s">
        <v>28</v>
      </c>
      <c r="L50" s="3" t="s">
        <v>177</v>
      </c>
      <c r="M50" s="3">
        <v>12</v>
      </c>
      <c r="N50" s="5">
        <v>42955</v>
      </c>
      <c r="O50" s="5">
        <v>42958</v>
      </c>
      <c r="P50" s="5">
        <v>43323</v>
      </c>
      <c r="Q50" s="5">
        <v>43323</v>
      </c>
      <c r="R50" s="5"/>
      <c r="S50" s="5">
        <v>43205</v>
      </c>
      <c r="T50" s="5"/>
      <c r="U50" s="11" t="str">
        <f t="shared" si="0"/>
        <v>CN</v>
      </c>
      <c r="V50" s="3">
        <v>1100</v>
      </c>
      <c r="W50" s="11">
        <f t="shared" si="1"/>
        <v>1001</v>
      </c>
      <c r="X50" s="11">
        <f t="shared" si="2"/>
        <v>77.000000000000014</v>
      </c>
      <c r="Y50" s="11">
        <f t="shared" si="3"/>
        <v>22</v>
      </c>
      <c r="Z50" s="11">
        <f t="shared" si="4"/>
        <v>0</v>
      </c>
      <c r="AA50" s="11">
        <f t="shared" si="5"/>
        <v>0</v>
      </c>
      <c r="AB50" s="11">
        <f t="shared" si="6"/>
        <v>0.02</v>
      </c>
      <c r="AC50" s="11">
        <f t="shared" si="7"/>
        <v>22</v>
      </c>
      <c r="AD50" s="11">
        <f t="shared" si="8"/>
        <v>1.8333333333333333</v>
      </c>
      <c r="AE50" s="11" t="str">
        <f t="shared" si="9"/>
        <v>Partial Amt Paid</v>
      </c>
      <c r="AF50" s="11" t="str">
        <f t="shared" si="10"/>
        <v>Unearned Comm</v>
      </c>
      <c r="AG50" s="11" t="str">
        <f t="shared" si="11"/>
        <v>N</v>
      </c>
      <c r="AH50" s="8" t="str">
        <f t="shared" si="12"/>
        <v>N</v>
      </c>
    </row>
    <row r="51" spans="1:34">
      <c r="A51" s="11">
        <v>150</v>
      </c>
      <c r="B51" s="3" t="s">
        <v>21</v>
      </c>
      <c r="C51" s="3" t="s">
        <v>23</v>
      </c>
      <c r="D51" s="3" t="s">
        <v>22</v>
      </c>
      <c r="E51" s="3" t="s">
        <v>24</v>
      </c>
      <c r="F51" s="3">
        <v>85004</v>
      </c>
      <c r="G51" s="3" t="s">
        <v>27</v>
      </c>
      <c r="H51" s="11" t="s">
        <v>25</v>
      </c>
      <c r="I51" s="11"/>
      <c r="J51" s="3" t="s">
        <v>26</v>
      </c>
      <c r="K51" s="3" t="s">
        <v>28</v>
      </c>
      <c r="L51" s="3" t="s">
        <v>178</v>
      </c>
      <c r="M51" s="3">
        <v>12</v>
      </c>
      <c r="N51" s="5">
        <v>42959</v>
      </c>
      <c r="O51" s="5">
        <v>42963</v>
      </c>
      <c r="P51" s="5">
        <v>43328</v>
      </c>
      <c r="Q51" s="5">
        <v>43328</v>
      </c>
      <c r="R51" s="5"/>
      <c r="S51" s="5">
        <v>43081</v>
      </c>
      <c r="T51" s="5"/>
      <c r="U51" s="11" t="str">
        <f t="shared" si="0"/>
        <v>CN</v>
      </c>
      <c r="V51" s="3">
        <v>1245</v>
      </c>
      <c r="W51" s="11">
        <f t="shared" si="1"/>
        <v>1132.95</v>
      </c>
      <c r="X51" s="11">
        <f t="shared" si="2"/>
        <v>87.15</v>
      </c>
      <c r="Y51" s="11">
        <f t="shared" si="3"/>
        <v>24.900000000000002</v>
      </c>
      <c r="Z51" s="11">
        <f t="shared" si="4"/>
        <v>0</v>
      </c>
      <c r="AA51" s="11">
        <f t="shared" si="5"/>
        <v>0</v>
      </c>
      <c r="AB51" s="11">
        <f t="shared" si="6"/>
        <v>0.02</v>
      </c>
      <c r="AC51" s="11">
        <f t="shared" si="7"/>
        <v>24.900000000000002</v>
      </c>
      <c r="AD51" s="11">
        <f t="shared" si="8"/>
        <v>2.0750000000000002</v>
      </c>
      <c r="AE51" s="11" t="str">
        <f t="shared" si="9"/>
        <v>Partial Amt Paid</v>
      </c>
      <c r="AF51" s="11" t="str">
        <f t="shared" si="10"/>
        <v>Unearned Comm</v>
      </c>
      <c r="AG51" s="11" t="str">
        <f t="shared" si="11"/>
        <v>N</v>
      </c>
      <c r="AH51" s="8" t="str">
        <f t="shared" si="12"/>
        <v>N</v>
      </c>
    </row>
    <row r="52" spans="1:34">
      <c r="A52" s="11">
        <v>151</v>
      </c>
      <c r="B52" s="3" t="s">
        <v>21</v>
      </c>
      <c r="C52" s="3" t="s">
        <v>23</v>
      </c>
      <c r="D52" s="3" t="s">
        <v>22</v>
      </c>
      <c r="E52" s="3" t="s">
        <v>24</v>
      </c>
      <c r="F52" s="3">
        <v>85004</v>
      </c>
      <c r="G52" s="3" t="s">
        <v>27</v>
      </c>
      <c r="H52" s="11" t="s">
        <v>25</v>
      </c>
      <c r="I52" s="11"/>
      <c r="J52" s="3" t="s">
        <v>26</v>
      </c>
      <c r="K52" s="3" t="s">
        <v>28</v>
      </c>
      <c r="L52" s="3" t="s">
        <v>179</v>
      </c>
      <c r="M52" s="3">
        <v>12</v>
      </c>
      <c r="N52" s="5">
        <v>42964</v>
      </c>
      <c r="O52" s="5">
        <v>42967</v>
      </c>
      <c r="P52" s="5">
        <v>43332</v>
      </c>
      <c r="Q52" s="5">
        <v>43332</v>
      </c>
      <c r="R52" s="5"/>
      <c r="S52" s="5">
        <v>43059</v>
      </c>
      <c r="T52" s="5"/>
      <c r="U52" s="11" t="str">
        <f t="shared" si="0"/>
        <v>CN</v>
      </c>
      <c r="V52" s="3">
        <v>1325</v>
      </c>
      <c r="W52" s="11">
        <f t="shared" si="1"/>
        <v>1205.75</v>
      </c>
      <c r="X52" s="11">
        <f t="shared" si="2"/>
        <v>92.750000000000014</v>
      </c>
      <c r="Y52" s="11">
        <f t="shared" si="3"/>
        <v>26.5</v>
      </c>
      <c r="Z52" s="11">
        <f t="shared" si="4"/>
        <v>0</v>
      </c>
      <c r="AA52" s="11">
        <f t="shared" si="5"/>
        <v>0</v>
      </c>
      <c r="AB52" s="11">
        <f t="shared" si="6"/>
        <v>0.02</v>
      </c>
      <c r="AC52" s="11">
        <f t="shared" si="7"/>
        <v>26.5</v>
      </c>
      <c r="AD52" s="11">
        <f t="shared" si="8"/>
        <v>2.2083333333333335</v>
      </c>
      <c r="AE52" s="11" t="str">
        <f t="shared" si="9"/>
        <v>Partial Amt Paid</v>
      </c>
      <c r="AF52" s="11" t="str">
        <f t="shared" si="10"/>
        <v>Unearned Comm</v>
      </c>
      <c r="AG52" s="11" t="str">
        <f t="shared" si="11"/>
        <v>N</v>
      </c>
      <c r="AH52" s="8" t="str">
        <f t="shared" si="12"/>
        <v>N</v>
      </c>
    </row>
    <row r="53" spans="1:34">
      <c r="A53" s="11">
        <v>152</v>
      </c>
      <c r="B53" s="3" t="s">
        <v>21</v>
      </c>
      <c r="C53" s="3" t="s">
        <v>23</v>
      </c>
      <c r="D53" s="3" t="s">
        <v>22</v>
      </c>
      <c r="E53" s="3" t="s">
        <v>24</v>
      </c>
      <c r="F53" s="3">
        <v>85004</v>
      </c>
      <c r="G53" s="3" t="s">
        <v>27</v>
      </c>
      <c r="H53" s="11" t="s">
        <v>25</v>
      </c>
      <c r="I53" s="11"/>
      <c r="J53" s="3" t="s">
        <v>26</v>
      </c>
      <c r="K53" s="3" t="s">
        <v>28</v>
      </c>
      <c r="L53" s="3" t="s">
        <v>180</v>
      </c>
      <c r="M53" s="3">
        <v>6</v>
      </c>
      <c r="N53" s="5">
        <v>43127</v>
      </c>
      <c r="O53" s="5">
        <v>43129</v>
      </c>
      <c r="P53" s="5">
        <v>43310</v>
      </c>
      <c r="Q53" s="5">
        <v>43310</v>
      </c>
      <c r="R53" s="5"/>
      <c r="S53" s="5">
        <v>43219</v>
      </c>
      <c r="T53" s="5"/>
      <c r="U53" s="11" t="str">
        <f t="shared" si="0"/>
        <v>CN</v>
      </c>
      <c r="V53" s="3">
        <v>957</v>
      </c>
      <c r="W53" s="11">
        <f t="shared" si="1"/>
        <v>870.87</v>
      </c>
      <c r="X53" s="11">
        <f t="shared" si="2"/>
        <v>66.990000000000009</v>
      </c>
      <c r="Y53" s="11">
        <f t="shared" si="3"/>
        <v>19.14</v>
      </c>
      <c r="Z53" s="11">
        <f t="shared" si="4"/>
        <v>0</v>
      </c>
      <c r="AA53" s="11">
        <f t="shared" si="5"/>
        <v>0</v>
      </c>
      <c r="AB53" s="11">
        <f t="shared" si="6"/>
        <v>0.02</v>
      </c>
      <c r="AC53" s="11">
        <f t="shared" si="7"/>
        <v>19.14</v>
      </c>
      <c r="AD53" s="11">
        <f t="shared" si="8"/>
        <v>3.19</v>
      </c>
      <c r="AE53" s="11" t="str">
        <f t="shared" si="9"/>
        <v>Partial Amt Paid</v>
      </c>
      <c r="AF53" s="11" t="str">
        <f t="shared" si="10"/>
        <v>Unearned Comm</v>
      </c>
      <c r="AG53" s="11" t="str">
        <f t="shared" si="11"/>
        <v>N</v>
      </c>
      <c r="AH53" s="8" t="str">
        <f t="shared" si="12"/>
        <v>N</v>
      </c>
    </row>
    <row r="54" spans="1:34">
      <c r="A54" s="11">
        <v>153</v>
      </c>
      <c r="B54" s="3" t="s">
        <v>21</v>
      </c>
      <c r="C54" s="3" t="s">
        <v>23</v>
      </c>
      <c r="D54" s="3" t="s">
        <v>22</v>
      </c>
      <c r="E54" s="3" t="s">
        <v>24</v>
      </c>
      <c r="F54" s="3">
        <v>85004</v>
      </c>
      <c r="G54" s="3" t="s">
        <v>27</v>
      </c>
      <c r="H54" s="11" t="s">
        <v>25</v>
      </c>
      <c r="I54" s="11"/>
      <c r="J54" s="3" t="s">
        <v>26</v>
      </c>
      <c r="K54" s="3" t="s">
        <v>28</v>
      </c>
      <c r="L54" s="3" t="s">
        <v>181</v>
      </c>
      <c r="M54" s="3">
        <v>6</v>
      </c>
      <c r="N54" s="5">
        <v>43104</v>
      </c>
      <c r="O54" s="5">
        <v>43106</v>
      </c>
      <c r="P54" s="5">
        <v>43287</v>
      </c>
      <c r="Q54" s="5">
        <v>43287</v>
      </c>
      <c r="R54" s="5"/>
      <c r="S54" s="5">
        <v>43196</v>
      </c>
      <c r="T54" s="5"/>
      <c r="U54" s="11" t="str">
        <f t="shared" si="0"/>
        <v>CN</v>
      </c>
      <c r="V54" s="3">
        <v>589</v>
      </c>
      <c r="W54" s="11">
        <f t="shared" si="1"/>
        <v>535.99</v>
      </c>
      <c r="X54" s="11">
        <f t="shared" si="2"/>
        <v>41.230000000000004</v>
      </c>
      <c r="Y54" s="11">
        <f t="shared" si="3"/>
        <v>11.78</v>
      </c>
      <c r="Z54" s="11">
        <f t="shared" si="4"/>
        <v>0</v>
      </c>
      <c r="AA54" s="11">
        <f t="shared" si="5"/>
        <v>0</v>
      </c>
      <c r="AB54" s="11">
        <f t="shared" si="6"/>
        <v>0.02</v>
      </c>
      <c r="AC54" s="11">
        <f t="shared" si="7"/>
        <v>11.78</v>
      </c>
      <c r="AD54" s="11">
        <f t="shared" si="8"/>
        <v>1.9633333333333332</v>
      </c>
      <c r="AE54" s="11" t="str">
        <f t="shared" si="9"/>
        <v>Partial Amt Paid</v>
      </c>
      <c r="AF54" s="11" t="str">
        <f t="shared" si="10"/>
        <v>Unearned Comm</v>
      </c>
      <c r="AG54" s="11" t="str">
        <f t="shared" si="11"/>
        <v>N</v>
      </c>
      <c r="AH54" s="8" t="str">
        <f t="shared" si="12"/>
        <v>N</v>
      </c>
    </row>
    <row r="55" spans="1:34">
      <c r="A55" s="11">
        <v>154</v>
      </c>
      <c r="B55" s="3" t="s">
        <v>21</v>
      </c>
      <c r="C55" s="3" t="s">
        <v>23</v>
      </c>
      <c r="D55" s="3" t="s">
        <v>22</v>
      </c>
      <c r="E55" s="3" t="s">
        <v>24</v>
      </c>
      <c r="F55" s="3">
        <v>85004</v>
      </c>
      <c r="G55" s="3" t="s">
        <v>27</v>
      </c>
      <c r="H55" s="11" t="s">
        <v>25</v>
      </c>
      <c r="I55" s="11"/>
      <c r="J55" s="3" t="s">
        <v>26</v>
      </c>
      <c r="K55" s="3" t="s">
        <v>28</v>
      </c>
      <c r="L55" s="3" t="s">
        <v>182</v>
      </c>
      <c r="M55" s="3">
        <v>6</v>
      </c>
      <c r="N55" s="5">
        <v>43007</v>
      </c>
      <c r="O55" s="5">
        <v>43008</v>
      </c>
      <c r="P55" s="5">
        <v>43189</v>
      </c>
      <c r="Q55" s="5">
        <v>43189</v>
      </c>
      <c r="R55" s="5"/>
      <c r="S55" s="5">
        <v>43099</v>
      </c>
      <c r="T55" s="5"/>
      <c r="U55" s="11" t="str">
        <f t="shared" si="0"/>
        <v>CN</v>
      </c>
      <c r="V55" s="3">
        <v>568</v>
      </c>
      <c r="W55" s="11">
        <f t="shared" si="1"/>
        <v>516.88</v>
      </c>
      <c r="X55" s="11">
        <f t="shared" si="2"/>
        <v>39.760000000000005</v>
      </c>
      <c r="Y55" s="11">
        <f t="shared" si="3"/>
        <v>11.36</v>
      </c>
      <c r="Z55" s="11">
        <f t="shared" si="4"/>
        <v>0</v>
      </c>
      <c r="AA55" s="11">
        <f t="shared" si="5"/>
        <v>0</v>
      </c>
      <c r="AB55" s="11">
        <f t="shared" si="6"/>
        <v>0.02</v>
      </c>
      <c r="AC55" s="11">
        <f t="shared" si="7"/>
        <v>11.36</v>
      </c>
      <c r="AD55" s="11">
        <f t="shared" si="8"/>
        <v>1.8933333333333333</v>
      </c>
      <c r="AE55" s="11" t="str">
        <f t="shared" si="9"/>
        <v>Partial Amt Paid</v>
      </c>
      <c r="AF55" s="11" t="str">
        <f t="shared" si="10"/>
        <v>Unearned Comm</v>
      </c>
      <c r="AG55" s="11" t="str">
        <f t="shared" si="11"/>
        <v>N</v>
      </c>
      <c r="AH55" s="8" t="str">
        <f t="shared" si="12"/>
        <v>N</v>
      </c>
    </row>
    <row r="56" spans="1:34">
      <c r="A56" s="11">
        <v>155</v>
      </c>
      <c r="B56" s="3" t="s">
        <v>21</v>
      </c>
      <c r="C56" s="3" t="s">
        <v>23</v>
      </c>
      <c r="D56" s="3" t="s">
        <v>22</v>
      </c>
      <c r="E56" s="3" t="s">
        <v>24</v>
      </c>
      <c r="F56" s="3">
        <v>85004</v>
      </c>
      <c r="G56" s="3" t="s">
        <v>27</v>
      </c>
      <c r="H56" s="11" t="s">
        <v>25</v>
      </c>
      <c r="I56" s="11"/>
      <c r="J56" s="3" t="s">
        <v>26</v>
      </c>
      <c r="K56" s="3" t="s">
        <v>28</v>
      </c>
      <c r="L56" s="3" t="s">
        <v>183</v>
      </c>
      <c r="M56" s="3">
        <v>6</v>
      </c>
      <c r="N56" s="5">
        <v>43049</v>
      </c>
      <c r="O56" s="5">
        <v>43051</v>
      </c>
      <c r="P56" s="5">
        <v>43232</v>
      </c>
      <c r="Q56" s="5">
        <v>43232</v>
      </c>
      <c r="R56" s="5"/>
      <c r="S56" s="5">
        <v>43143</v>
      </c>
      <c r="T56" s="5"/>
      <c r="U56" s="11" t="str">
        <f t="shared" si="0"/>
        <v>CN</v>
      </c>
      <c r="V56" s="3">
        <v>548</v>
      </c>
      <c r="W56" s="11">
        <f t="shared" si="1"/>
        <v>498.68</v>
      </c>
      <c r="X56" s="11">
        <f t="shared" si="2"/>
        <v>38.360000000000007</v>
      </c>
      <c r="Y56" s="11">
        <f t="shared" si="3"/>
        <v>10.96</v>
      </c>
      <c r="Z56" s="11">
        <f t="shared" si="4"/>
        <v>0</v>
      </c>
      <c r="AA56" s="11">
        <f t="shared" si="5"/>
        <v>0</v>
      </c>
      <c r="AB56" s="11">
        <f t="shared" si="6"/>
        <v>0.02</v>
      </c>
      <c r="AC56" s="11">
        <f t="shared" si="7"/>
        <v>10.96</v>
      </c>
      <c r="AD56" s="11">
        <f t="shared" si="8"/>
        <v>1.8266666666666669</v>
      </c>
      <c r="AE56" s="11" t="str">
        <f t="shared" si="9"/>
        <v>Partial Amt Paid</v>
      </c>
      <c r="AF56" s="11" t="str">
        <f t="shared" si="10"/>
        <v>Unearned Comm</v>
      </c>
      <c r="AG56" s="11" t="str">
        <f t="shared" si="11"/>
        <v>N</v>
      </c>
      <c r="AH56" s="8" t="str">
        <f t="shared" si="12"/>
        <v>N</v>
      </c>
    </row>
    <row r="57" spans="1:34">
      <c r="A57" s="11">
        <v>156</v>
      </c>
      <c r="B57" s="3" t="s">
        <v>21</v>
      </c>
      <c r="C57" s="3" t="s">
        <v>23</v>
      </c>
      <c r="D57" s="3" t="s">
        <v>22</v>
      </c>
      <c r="E57" s="3" t="s">
        <v>24</v>
      </c>
      <c r="F57" s="3">
        <v>85004</v>
      </c>
      <c r="G57" s="3" t="s">
        <v>27</v>
      </c>
      <c r="H57" s="11" t="s">
        <v>25</v>
      </c>
      <c r="I57" s="11"/>
      <c r="J57" s="3" t="s">
        <v>26</v>
      </c>
      <c r="K57" s="3" t="s">
        <v>28</v>
      </c>
      <c r="L57" s="3" t="s">
        <v>184</v>
      </c>
      <c r="M57" s="3">
        <v>6</v>
      </c>
      <c r="N57" s="5">
        <v>43075</v>
      </c>
      <c r="O57" s="5">
        <v>43077</v>
      </c>
      <c r="P57" s="5">
        <v>43259</v>
      </c>
      <c r="Q57" s="5">
        <v>43259</v>
      </c>
      <c r="R57" s="5"/>
      <c r="S57" s="5">
        <v>43167</v>
      </c>
      <c r="T57" s="5"/>
      <c r="U57" s="11" t="str">
        <f t="shared" si="0"/>
        <v>CN</v>
      </c>
      <c r="V57" s="3">
        <v>574</v>
      </c>
      <c r="W57" s="11">
        <f t="shared" si="1"/>
        <v>522.34</v>
      </c>
      <c r="X57" s="11">
        <f t="shared" si="2"/>
        <v>40.180000000000007</v>
      </c>
      <c r="Y57" s="11">
        <f t="shared" si="3"/>
        <v>11.48</v>
      </c>
      <c r="Z57" s="11">
        <f t="shared" si="4"/>
        <v>0</v>
      </c>
      <c r="AA57" s="11">
        <f t="shared" si="5"/>
        <v>0</v>
      </c>
      <c r="AB57" s="11">
        <f t="shared" si="6"/>
        <v>0.02</v>
      </c>
      <c r="AC57" s="11">
        <f t="shared" si="7"/>
        <v>11.48</v>
      </c>
      <c r="AD57" s="11">
        <f t="shared" si="8"/>
        <v>1.9133333333333333</v>
      </c>
      <c r="AE57" s="11" t="str">
        <f t="shared" si="9"/>
        <v>Partial Amt Paid</v>
      </c>
      <c r="AF57" s="11" t="str">
        <f t="shared" si="10"/>
        <v>Unearned Comm</v>
      </c>
      <c r="AG57" s="11" t="str">
        <f t="shared" si="11"/>
        <v>N</v>
      </c>
      <c r="AH57" s="8" t="str">
        <f t="shared" si="12"/>
        <v>N</v>
      </c>
    </row>
    <row r="58" spans="1:34">
      <c r="A58" s="11">
        <v>157</v>
      </c>
      <c r="B58" s="3" t="s">
        <v>21</v>
      </c>
      <c r="C58" s="3" t="s">
        <v>23</v>
      </c>
      <c r="D58" s="3" t="s">
        <v>22</v>
      </c>
      <c r="E58" s="3" t="s">
        <v>24</v>
      </c>
      <c r="F58" s="3">
        <v>85004</v>
      </c>
      <c r="G58" s="3" t="s">
        <v>27</v>
      </c>
      <c r="H58" s="11" t="s">
        <v>25</v>
      </c>
      <c r="I58" s="11"/>
      <c r="J58" s="3" t="s">
        <v>26</v>
      </c>
      <c r="K58" s="3" t="s">
        <v>28</v>
      </c>
      <c r="L58" s="3" t="s">
        <v>185</v>
      </c>
      <c r="M58" s="3">
        <v>6</v>
      </c>
      <c r="N58" s="5">
        <v>42955</v>
      </c>
      <c r="O58" s="5">
        <v>42957</v>
      </c>
      <c r="P58" s="5">
        <v>43141</v>
      </c>
      <c r="Q58" s="5">
        <v>43141</v>
      </c>
      <c r="R58" s="5"/>
      <c r="S58" s="5">
        <v>43049</v>
      </c>
      <c r="T58" s="5"/>
      <c r="U58" s="11" t="str">
        <f t="shared" si="0"/>
        <v>CN</v>
      </c>
      <c r="V58" s="3">
        <v>586</v>
      </c>
      <c r="W58" s="11">
        <f t="shared" si="1"/>
        <v>533.26</v>
      </c>
      <c r="X58" s="11">
        <f t="shared" si="2"/>
        <v>41.02</v>
      </c>
      <c r="Y58" s="11">
        <f t="shared" si="3"/>
        <v>11.72</v>
      </c>
      <c r="Z58" s="11">
        <f t="shared" si="4"/>
        <v>0</v>
      </c>
      <c r="AA58" s="11">
        <f t="shared" si="5"/>
        <v>0</v>
      </c>
      <c r="AB58" s="11">
        <f t="shared" si="6"/>
        <v>0.02</v>
      </c>
      <c r="AC58" s="11">
        <f t="shared" si="7"/>
        <v>11.72</v>
      </c>
      <c r="AD58" s="11">
        <f t="shared" si="8"/>
        <v>1.9533333333333334</v>
      </c>
      <c r="AE58" s="11" t="str">
        <f t="shared" si="9"/>
        <v>Partial Amt Paid</v>
      </c>
      <c r="AF58" s="11" t="str">
        <f t="shared" si="10"/>
        <v>Unearned Comm</v>
      </c>
      <c r="AG58" s="11" t="str">
        <f t="shared" si="11"/>
        <v>N</v>
      </c>
      <c r="AH58" s="8" t="str">
        <f t="shared" si="12"/>
        <v>N</v>
      </c>
    </row>
    <row r="59" spans="1:34">
      <c r="A59" s="11">
        <v>158</v>
      </c>
      <c r="B59" s="3" t="s">
        <v>21</v>
      </c>
      <c r="C59" s="3" t="s">
        <v>23</v>
      </c>
      <c r="D59" s="3" t="s">
        <v>22</v>
      </c>
      <c r="E59" s="3" t="s">
        <v>24</v>
      </c>
      <c r="F59" s="3">
        <v>85004</v>
      </c>
      <c r="G59" s="3" t="s">
        <v>27</v>
      </c>
      <c r="H59" s="11" t="s">
        <v>25</v>
      </c>
      <c r="I59" s="11"/>
      <c r="J59" s="3" t="s">
        <v>26</v>
      </c>
      <c r="K59" s="3" t="s">
        <v>28</v>
      </c>
      <c r="L59" s="3" t="s">
        <v>186</v>
      </c>
      <c r="M59" s="3">
        <v>6</v>
      </c>
      <c r="N59" s="5">
        <v>42962</v>
      </c>
      <c r="O59" s="5">
        <v>42964</v>
      </c>
      <c r="P59" s="5">
        <v>43148</v>
      </c>
      <c r="Q59" s="5">
        <v>43148</v>
      </c>
      <c r="R59" s="5"/>
      <c r="S59" s="5">
        <v>43056</v>
      </c>
      <c r="T59" s="5"/>
      <c r="U59" s="11" t="str">
        <f t="shared" si="0"/>
        <v>CN</v>
      </c>
      <c r="V59" s="3">
        <v>587</v>
      </c>
      <c r="W59" s="11">
        <f t="shared" si="1"/>
        <v>534.17000000000007</v>
      </c>
      <c r="X59" s="11">
        <f t="shared" si="2"/>
        <v>41.09</v>
      </c>
      <c r="Y59" s="11">
        <f t="shared" si="3"/>
        <v>11.74</v>
      </c>
      <c r="Z59" s="11">
        <f t="shared" si="4"/>
        <v>0</v>
      </c>
      <c r="AA59" s="11">
        <f t="shared" si="5"/>
        <v>0</v>
      </c>
      <c r="AB59" s="11">
        <f t="shared" si="6"/>
        <v>0.02</v>
      </c>
      <c r="AC59" s="11">
        <f t="shared" si="7"/>
        <v>11.74</v>
      </c>
      <c r="AD59" s="11">
        <f t="shared" si="8"/>
        <v>1.9566666666666668</v>
      </c>
      <c r="AE59" s="11" t="str">
        <f t="shared" si="9"/>
        <v>Partial Amt Paid</v>
      </c>
      <c r="AF59" s="11" t="str">
        <f t="shared" si="10"/>
        <v>Unearned Comm</v>
      </c>
      <c r="AG59" s="11" t="str">
        <f t="shared" si="11"/>
        <v>N</v>
      </c>
      <c r="AH59" s="8" t="str">
        <f t="shared" si="12"/>
        <v>N</v>
      </c>
    </row>
    <row r="60" spans="1:34">
      <c r="A60" s="11">
        <v>159</v>
      </c>
      <c r="B60" s="3" t="s">
        <v>21</v>
      </c>
      <c r="C60" s="3" t="s">
        <v>23</v>
      </c>
      <c r="D60" s="3" t="s">
        <v>22</v>
      </c>
      <c r="E60" s="3" t="s">
        <v>24</v>
      </c>
      <c r="F60" s="3">
        <v>85004</v>
      </c>
      <c r="G60" s="3" t="s">
        <v>27</v>
      </c>
      <c r="H60" s="11" t="s">
        <v>25</v>
      </c>
      <c r="I60" s="11"/>
      <c r="J60" s="3" t="s">
        <v>26</v>
      </c>
      <c r="K60" s="3" t="s">
        <v>28</v>
      </c>
      <c r="L60" s="3" t="s">
        <v>187</v>
      </c>
      <c r="M60" s="3">
        <v>6</v>
      </c>
      <c r="N60" s="5">
        <v>43117</v>
      </c>
      <c r="O60" s="5">
        <v>43120</v>
      </c>
      <c r="P60" s="5">
        <v>43301</v>
      </c>
      <c r="Q60" s="5">
        <v>43301</v>
      </c>
      <c r="R60" s="5"/>
      <c r="S60" s="5">
        <v>43210</v>
      </c>
      <c r="T60" s="5"/>
      <c r="U60" s="11" t="str">
        <f t="shared" si="0"/>
        <v>CN</v>
      </c>
      <c r="V60" s="3">
        <v>523</v>
      </c>
      <c r="W60" s="11">
        <f t="shared" si="1"/>
        <v>475.93</v>
      </c>
      <c r="X60" s="11">
        <f t="shared" si="2"/>
        <v>36.610000000000007</v>
      </c>
      <c r="Y60" s="11">
        <f t="shared" si="3"/>
        <v>10.46</v>
      </c>
      <c r="Z60" s="11">
        <f t="shared" si="4"/>
        <v>0</v>
      </c>
      <c r="AA60" s="11">
        <f t="shared" si="5"/>
        <v>0</v>
      </c>
      <c r="AB60" s="11">
        <f t="shared" si="6"/>
        <v>0.02</v>
      </c>
      <c r="AC60" s="11">
        <f t="shared" si="7"/>
        <v>10.46</v>
      </c>
      <c r="AD60" s="11">
        <f t="shared" si="8"/>
        <v>1.7433333333333334</v>
      </c>
      <c r="AE60" s="11" t="str">
        <f t="shared" si="9"/>
        <v>Partial Amt Paid</v>
      </c>
      <c r="AF60" s="11" t="str">
        <f t="shared" si="10"/>
        <v>Unearned Comm</v>
      </c>
      <c r="AG60" s="11" t="str">
        <f t="shared" si="11"/>
        <v>N</v>
      </c>
      <c r="AH60" s="8" t="str">
        <f t="shared" si="12"/>
        <v>N</v>
      </c>
    </row>
    <row r="61" spans="1:34">
      <c r="A61" s="11">
        <v>160</v>
      </c>
      <c r="B61" s="3" t="s">
        <v>21</v>
      </c>
      <c r="C61" s="3" t="s">
        <v>23</v>
      </c>
      <c r="D61" s="3" t="s">
        <v>22</v>
      </c>
      <c r="E61" s="3" t="s">
        <v>24</v>
      </c>
      <c r="F61" s="3">
        <v>85004</v>
      </c>
      <c r="G61" s="3" t="s">
        <v>27</v>
      </c>
      <c r="H61" s="11" t="s">
        <v>25</v>
      </c>
      <c r="I61" s="11"/>
      <c r="J61" s="3" t="s">
        <v>26</v>
      </c>
      <c r="K61" s="3" t="s">
        <v>28</v>
      </c>
      <c r="L61" s="3" t="s">
        <v>188</v>
      </c>
      <c r="M61" s="3">
        <v>6</v>
      </c>
      <c r="N61" s="5">
        <v>43130</v>
      </c>
      <c r="O61" s="5">
        <v>43131</v>
      </c>
      <c r="P61" s="5">
        <v>43312</v>
      </c>
      <c r="Q61" s="5">
        <v>43312</v>
      </c>
      <c r="R61" s="5"/>
      <c r="S61" s="5">
        <v>43220</v>
      </c>
      <c r="T61" s="5"/>
      <c r="U61" s="11" t="str">
        <f t="shared" si="0"/>
        <v>CN</v>
      </c>
      <c r="V61" s="3">
        <v>512</v>
      </c>
      <c r="W61" s="11">
        <f t="shared" si="1"/>
        <v>465.92</v>
      </c>
      <c r="X61" s="11">
        <f t="shared" si="2"/>
        <v>35.840000000000003</v>
      </c>
      <c r="Y61" s="11">
        <f t="shared" si="3"/>
        <v>10.24</v>
      </c>
      <c r="Z61" s="11">
        <f t="shared" si="4"/>
        <v>0</v>
      </c>
      <c r="AA61" s="11">
        <f t="shared" si="5"/>
        <v>0</v>
      </c>
      <c r="AB61" s="11">
        <f t="shared" si="6"/>
        <v>0.02</v>
      </c>
      <c r="AC61" s="11">
        <f t="shared" si="7"/>
        <v>10.24</v>
      </c>
      <c r="AD61" s="11">
        <f t="shared" si="8"/>
        <v>1.7066666666666668</v>
      </c>
      <c r="AE61" s="11" t="str">
        <f t="shared" si="9"/>
        <v>Partial Amt Paid</v>
      </c>
      <c r="AF61" s="11" t="str">
        <f t="shared" si="10"/>
        <v>Unearned Comm</v>
      </c>
      <c r="AG61" s="11" t="str">
        <f t="shared" si="11"/>
        <v>N</v>
      </c>
      <c r="AH61" s="8" t="str">
        <f t="shared" si="12"/>
        <v>N</v>
      </c>
    </row>
    <row r="62" spans="1:34">
      <c r="A62" s="11">
        <v>161</v>
      </c>
      <c r="B62" s="3" t="s">
        <v>21</v>
      </c>
      <c r="C62" s="3" t="s">
        <v>23</v>
      </c>
      <c r="D62" s="3" t="s">
        <v>22</v>
      </c>
      <c r="E62" s="3" t="s">
        <v>24</v>
      </c>
      <c r="F62" s="3">
        <v>85004</v>
      </c>
      <c r="G62" s="3" t="s">
        <v>27</v>
      </c>
      <c r="H62" s="11" t="s">
        <v>25</v>
      </c>
      <c r="I62" s="11"/>
      <c r="J62" s="3" t="s">
        <v>26</v>
      </c>
      <c r="K62" s="3" t="s">
        <v>28</v>
      </c>
      <c r="L62" s="3" t="s">
        <v>189</v>
      </c>
      <c r="M62" s="3">
        <v>6</v>
      </c>
      <c r="N62" s="5">
        <v>43047</v>
      </c>
      <c r="O62" s="5">
        <v>43049</v>
      </c>
      <c r="P62" s="5">
        <v>43230</v>
      </c>
      <c r="Q62" s="5">
        <v>43230</v>
      </c>
      <c r="R62" s="5"/>
      <c r="S62" s="5">
        <v>43141</v>
      </c>
      <c r="T62" s="5"/>
      <c r="U62" s="11" t="str">
        <f t="shared" si="0"/>
        <v>CN</v>
      </c>
      <c r="V62" s="3">
        <v>532</v>
      </c>
      <c r="W62" s="11">
        <f t="shared" si="1"/>
        <v>484.12</v>
      </c>
      <c r="X62" s="11">
        <f t="shared" si="2"/>
        <v>37.24</v>
      </c>
      <c r="Y62" s="11">
        <f t="shared" si="3"/>
        <v>10.64</v>
      </c>
      <c r="Z62" s="11">
        <f t="shared" si="4"/>
        <v>0</v>
      </c>
      <c r="AA62" s="11">
        <f t="shared" si="5"/>
        <v>0</v>
      </c>
      <c r="AB62" s="11">
        <f t="shared" si="6"/>
        <v>0.02</v>
      </c>
      <c r="AC62" s="11">
        <f t="shared" si="7"/>
        <v>10.64</v>
      </c>
      <c r="AD62" s="11">
        <f t="shared" si="8"/>
        <v>1.7733333333333334</v>
      </c>
      <c r="AE62" s="11" t="str">
        <f t="shared" si="9"/>
        <v>Partial Amt Paid</v>
      </c>
      <c r="AF62" s="11" t="str">
        <f t="shared" si="10"/>
        <v>Unearned Comm</v>
      </c>
      <c r="AG62" s="11" t="str">
        <f t="shared" si="11"/>
        <v>N</v>
      </c>
      <c r="AH62" s="8" t="str">
        <f t="shared" si="12"/>
        <v>N</v>
      </c>
    </row>
    <row r="63" spans="1:34">
      <c r="A63" s="11">
        <v>162</v>
      </c>
      <c r="B63" s="3" t="s">
        <v>21</v>
      </c>
      <c r="C63" s="3" t="s">
        <v>23</v>
      </c>
      <c r="D63" s="3" t="s">
        <v>22</v>
      </c>
      <c r="E63" s="3" t="s">
        <v>24</v>
      </c>
      <c r="F63" s="3">
        <v>85004</v>
      </c>
      <c r="G63" s="3" t="s">
        <v>27</v>
      </c>
      <c r="H63" s="11" t="s">
        <v>25</v>
      </c>
      <c r="I63" s="11"/>
      <c r="J63" s="3" t="s">
        <v>26</v>
      </c>
      <c r="K63" s="3" t="s">
        <v>28</v>
      </c>
      <c r="L63" s="3" t="s">
        <v>190</v>
      </c>
      <c r="M63" s="3">
        <v>6</v>
      </c>
      <c r="N63" s="5">
        <v>43107</v>
      </c>
      <c r="O63" s="5">
        <v>43110</v>
      </c>
      <c r="P63" s="5">
        <v>43291</v>
      </c>
      <c r="Q63" s="5">
        <v>43291</v>
      </c>
      <c r="R63" s="5"/>
      <c r="S63" s="5">
        <v>43200</v>
      </c>
      <c r="T63" s="5"/>
      <c r="U63" s="11" t="str">
        <f t="shared" si="0"/>
        <v>CN</v>
      </c>
      <c r="V63" s="3">
        <v>632</v>
      </c>
      <c r="W63" s="11">
        <f t="shared" si="1"/>
        <v>575.12</v>
      </c>
      <c r="X63" s="11">
        <f t="shared" si="2"/>
        <v>44.24</v>
      </c>
      <c r="Y63" s="11">
        <f t="shared" si="3"/>
        <v>12.64</v>
      </c>
      <c r="Z63" s="11">
        <f t="shared" si="4"/>
        <v>0</v>
      </c>
      <c r="AA63" s="11">
        <f t="shared" si="5"/>
        <v>0</v>
      </c>
      <c r="AB63" s="11">
        <f t="shared" si="6"/>
        <v>0.02</v>
      </c>
      <c r="AC63" s="11">
        <f t="shared" si="7"/>
        <v>12.64</v>
      </c>
      <c r="AD63" s="11">
        <f t="shared" si="8"/>
        <v>2.1066666666666669</v>
      </c>
      <c r="AE63" s="11" t="str">
        <f t="shared" si="9"/>
        <v>Partial Amt Paid</v>
      </c>
      <c r="AF63" s="11" t="str">
        <f t="shared" si="10"/>
        <v>Unearned Comm</v>
      </c>
      <c r="AG63" s="11" t="str">
        <f t="shared" si="11"/>
        <v>N</v>
      </c>
      <c r="AH63" s="8" t="str">
        <f t="shared" si="12"/>
        <v>N</v>
      </c>
    </row>
    <row r="64" spans="1:34">
      <c r="A64" s="11">
        <v>163</v>
      </c>
      <c r="B64" s="3" t="s">
        <v>21</v>
      </c>
      <c r="C64" s="3" t="s">
        <v>23</v>
      </c>
      <c r="D64" s="3" t="s">
        <v>22</v>
      </c>
      <c r="E64" s="3" t="s">
        <v>24</v>
      </c>
      <c r="F64" s="3">
        <v>85004</v>
      </c>
      <c r="G64" s="3" t="s">
        <v>27</v>
      </c>
      <c r="H64" s="11" t="s">
        <v>25</v>
      </c>
      <c r="I64" s="11"/>
      <c r="J64" s="3" t="s">
        <v>26</v>
      </c>
      <c r="K64" s="3" t="s">
        <v>28</v>
      </c>
      <c r="L64" s="3" t="s">
        <v>191</v>
      </c>
      <c r="M64" s="3">
        <v>6</v>
      </c>
      <c r="N64" s="5">
        <v>43104</v>
      </c>
      <c r="O64" s="5">
        <v>43106</v>
      </c>
      <c r="P64" s="5">
        <v>43287</v>
      </c>
      <c r="Q64" s="5">
        <v>43287</v>
      </c>
      <c r="R64" s="5"/>
      <c r="S64" s="5">
        <v>43196</v>
      </c>
      <c r="T64" s="5"/>
      <c r="U64" s="11" t="str">
        <f t="shared" si="0"/>
        <v>CN</v>
      </c>
      <c r="V64" s="3">
        <v>621</v>
      </c>
      <c r="W64" s="11">
        <f t="shared" si="1"/>
        <v>565.11</v>
      </c>
      <c r="X64" s="11">
        <f t="shared" si="2"/>
        <v>43.470000000000006</v>
      </c>
      <c r="Y64" s="11">
        <f t="shared" si="3"/>
        <v>12.42</v>
      </c>
      <c r="Z64" s="11">
        <f t="shared" si="4"/>
        <v>0</v>
      </c>
      <c r="AA64" s="11">
        <f t="shared" si="5"/>
        <v>0</v>
      </c>
      <c r="AB64" s="11">
        <f t="shared" si="6"/>
        <v>0.02</v>
      </c>
      <c r="AC64" s="11">
        <f t="shared" si="7"/>
        <v>12.42</v>
      </c>
      <c r="AD64" s="11">
        <f t="shared" si="8"/>
        <v>2.0699999999999998</v>
      </c>
      <c r="AE64" s="11" t="str">
        <f t="shared" si="9"/>
        <v>Partial Amt Paid</v>
      </c>
      <c r="AF64" s="11" t="str">
        <f t="shared" si="10"/>
        <v>Unearned Comm</v>
      </c>
      <c r="AG64" s="11" t="str">
        <f t="shared" si="11"/>
        <v>N</v>
      </c>
      <c r="AH64" s="8" t="str">
        <f t="shared" si="12"/>
        <v>N</v>
      </c>
    </row>
    <row r="65" spans="1:34">
      <c r="A65" s="11">
        <v>164</v>
      </c>
      <c r="B65" s="3" t="s">
        <v>21</v>
      </c>
      <c r="C65" s="3" t="s">
        <v>23</v>
      </c>
      <c r="D65" s="3" t="s">
        <v>22</v>
      </c>
      <c r="E65" s="3" t="s">
        <v>24</v>
      </c>
      <c r="F65" s="3">
        <v>85004</v>
      </c>
      <c r="G65" s="3" t="s">
        <v>27</v>
      </c>
      <c r="H65" s="11" t="s">
        <v>25</v>
      </c>
      <c r="I65" s="11"/>
      <c r="J65" s="3" t="s">
        <v>26</v>
      </c>
      <c r="K65" s="3" t="s">
        <v>28</v>
      </c>
      <c r="L65" s="3" t="s">
        <v>192</v>
      </c>
      <c r="M65" s="3">
        <v>6</v>
      </c>
      <c r="N65" s="5">
        <v>43110</v>
      </c>
      <c r="O65" s="5">
        <v>43115</v>
      </c>
      <c r="P65" s="5">
        <v>43296</v>
      </c>
      <c r="Q65" s="5">
        <v>43296</v>
      </c>
      <c r="R65" s="5"/>
      <c r="S65" s="5">
        <v>43205</v>
      </c>
      <c r="T65" s="5"/>
      <c r="U65" s="11" t="str">
        <f t="shared" si="0"/>
        <v>CN</v>
      </c>
      <c r="V65" s="3">
        <v>612</v>
      </c>
      <c r="W65" s="11">
        <f t="shared" si="1"/>
        <v>556.92000000000007</v>
      </c>
      <c r="X65" s="11">
        <f t="shared" si="2"/>
        <v>42.84</v>
      </c>
      <c r="Y65" s="11">
        <f t="shared" si="3"/>
        <v>12.24</v>
      </c>
      <c r="Z65" s="11">
        <f t="shared" si="4"/>
        <v>0</v>
      </c>
      <c r="AA65" s="11">
        <f t="shared" si="5"/>
        <v>0</v>
      </c>
      <c r="AB65" s="11">
        <f t="shared" si="6"/>
        <v>0.02</v>
      </c>
      <c r="AC65" s="11">
        <f t="shared" si="7"/>
        <v>12.24</v>
      </c>
      <c r="AD65" s="11">
        <f t="shared" si="8"/>
        <v>2.04</v>
      </c>
      <c r="AE65" s="11" t="str">
        <f t="shared" si="9"/>
        <v>Partial Amt Paid</v>
      </c>
      <c r="AF65" s="11" t="str">
        <f t="shared" si="10"/>
        <v>Unearned Comm</v>
      </c>
      <c r="AG65" s="11" t="str">
        <f t="shared" si="11"/>
        <v>N</v>
      </c>
      <c r="AH65" s="8" t="str">
        <f t="shared" si="12"/>
        <v>N</v>
      </c>
    </row>
    <row r="66" spans="1:34">
      <c r="A66" s="11">
        <v>165</v>
      </c>
      <c r="B66" s="3" t="s">
        <v>21</v>
      </c>
      <c r="C66" s="3" t="s">
        <v>23</v>
      </c>
      <c r="D66" s="3" t="s">
        <v>22</v>
      </c>
      <c r="E66" s="3" t="s">
        <v>24</v>
      </c>
      <c r="F66" s="3">
        <v>85004</v>
      </c>
      <c r="G66" s="3" t="s">
        <v>27</v>
      </c>
      <c r="H66" s="11" t="s">
        <v>25</v>
      </c>
      <c r="I66" s="11"/>
      <c r="J66" s="3" t="s">
        <v>26</v>
      </c>
      <c r="K66" s="3" t="s">
        <v>28</v>
      </c>
      <c r="L66" s="3" t="s">
        <v>193</v>
      </c>
      <c r="M66" s="3">
        <v>6</v>
      </c>
      <c r="N66" s="5">
        <v>43116</v>
      </c>
      <c r="O66" s="5">
        <v>43120</v>
      </c>
      <c r="P66" s="5">
        <v>43301</v>
      </c>
      <c r="Q66" s="5">
        <v>43301</v>
      </c>
      <c r="R66" s="5"/>
      <c r="S66" s="5">
        <v>43210</v>
      </c>
      <c r="T66" s="5"/>
      <c r="U66" s="11" t="str">
        <f t="shared" si="0"/>
        <v>CN</v>
      </c>
      <c r="V66" s="3">
        <v>812</v>
      </c>
      <c r="W66" s="11">
        <f t="shared" si="1"/>
        <v>738.92000000000007</v>
      </c>
      <c r="X66" s="11">
        <f t="shared" si="2"/>
        <v>56.84</v>
      </c>
      <c r="Y66" s="11">
        <f t="shared" si="3"/>
        <v>16.240000000000002</v>
      </c>
      <c r="Z66" s="11">
        <f t="shared" si="4"/>
        <v>0</v>
      </c>
      <c r="AA66" s="11">
        <f t="shared" si="5"/>
        <v>0</v>
      </c>
      <c r="AB66" s="11">
        <f t="shared" si="6"/>
        <v>0.02</v>
      </c>
      <c r="AC66" s="11">
        <f t="shared" si="7"/>
        <v>16.240000000000002</v>
      </c>
      <c r="AD66" s="11">
        <f t="shared" si="8"/>
        <v>2.706666666666667</v>
      </c>
      <c r="AE66" s="11" t="str">
        <f t="shared" si="9"/>
        <v>Partial Amt Paid</v>
      </c>
      <c r="AF66" s="11" t="str">
        <f t="shared" si="10"/>
        <v>Unearned Comm</v>
      </c>
      <c r="AG66" s="11" t="str">
        <f t="shared" si="11"/>
        <v>N</v>
      </c>
      <c r="AH66" s="8" t="str">
        <f t="shared" si="12"/>
        <v>N</v>
      </c>
    </row>
    <row r="67" spans="1:34">
      <c r="A67" s="11">
        <v>166</v>
      </c>
      <c r="B67" s="3" t="s">
        <v>21</v>
      </c>
      <c r="C67" s="3" t="s">
        <v>23</v>
      </c>
      <c r="D67" s="3" t="s">
        <v>22</v>
      </c>
      <c r="E67" s="3" t="s">
        <v>24</v>
      </c>
      <c r="F67" s="3">
        <v>85004</v>
      </c>
      <c r="G67" s="3" t="s">
        <v>27</v>
      </c>
      <c r="H67" s="11" t="s">
        <v>25</v>
      </c>
      <c r="I67" s="11"/>
      <c r="J67" s="3" t="s">
        <v>26</v>
      </c>
      <c r="K67" s="3" t="s">
        <v>28</v>
      </c>
      <c r="L67" s="3" t="s">
        <v>194</v>
      </c>
      <c r="M67" s="3">
        <v>6</v>
      </c>
      <c r="N67" s="5">
        <v>43072</v>
      </c>
      <c r="O67" s="5">
        <v>43075</v>
      </c>
      <c r="P67" s="5">
        <v>43257</v>
      </c>
      <c r="Q67" s="5">
        <v>43257</v>
      </c>
      <c r="R67" s="5"/>
      <c r="S67" s="5">
        <v>43165</v>
      </c>
      <c r="T67" s="5"/>
      <c r="U67" s="11" t="str">
        <f t="shared" ref="U67:U101" si="13">IF($S67&lt;&gt;"","CN",IF($R67&lt;&gt;"","RN",IF($R67="","NB")))</f>
        <v>CN</v>
      </c>
      <c r="V67" s="3">
        <v>823</v>
      </c>
      <c r="W67" s="11">
        <f t="shared" ref="W67:W101" si="14">IF($AB67=0.02,$V67*0.91,IF($AB67=0.07,$V67*0.86,IF($AB67=0.03,$V67*0.9,IF($AB67=0.08,$V67*0.85))))</f>
        <v>748.93000000000006</v>
      </c>
      <c r="X67" s="11">
        <f t="shared" ref="X67:X101" si="15">V67*0.07</f>
        <v>57.610000000000007</v>
      </c>
      <c r="Y67" s="11">
        <f t="shared" ref="Y67:Y101" si="16">IF($O67&lt;&gt;"",$V67*0.02,0)</f>
        <v>16.46</v>
      </c>
      <c r="Z67" s="11">
        <f t="shared" ref="Z67:Z101" si="17">IF($R67&lt;&gt;"",$V67*0.05,0)</f>
        <v>0</v>
      </c>
      <c r="AA67" s="11">
        <f t="shared" ref="AA67:AA101" si="18">IF($T67&lt;&gt;"",$V67*0.01,0)</f>
        <v>0</v>
      </c>
      <c r="AB67" s="11">
        <f t="shared" ref="AB67:AB101" si="19">IF(AND($Y67&lt;&gt;"",$Z67=0,$AA67=0),0.02,IF(AND($Y67&lt;&gt;"",$Z67&lt;&gt;"",$AA67=0),0.07,IF(AND($Y67&lt;&gt;"",$Z67=0,$AA67&lt;&gt;""),0.03,IF(AND($Y67&lt;&gt;"",$Z67&lt;&gt;"",$AA67&lt;&gt;""),0.08))))</f>
        <v>0.02</v>
      </c>
      <c r="AC67" s="11">
        <f t="shared" ref="AC67:AC101" si="20">$Y67+$Z67+$AA67</f>
        <v>16.46</v>
      </c>
      <c r="AD67" s="11">
        <f t="shared" ref="AD67:AD101" si="21">$AC67/$M67</f>
        <v>2.7433333333333336</v>
      </c>
      <c r="AE67" s="11" t="str">
        <f t="shared" ref="AE67:AE101" si="22">IF(OR($U67="NB",$U67="RN"),"Paid in full","Partial Amt Paid")</f>
        <v>Partial Amt Paid</v>
      </c>
      <c r="AF67" s="11" t="str">
        <f t="shared" ref="AF67:AF101" si="23">IF($S67&lt;&gt;"","Unearned Comm","Not Applicable")</f>
        <v>Unearned Comm</v>
      </c>
      <c r="AG67" s="11" t="str">
        <f t="shared" ref="AG67:AG101" si="24">IF(OR($U67="NB",$U67="RN"),"Y","N")</f>
        <v>N</v>
      </c>
      <c r="AH67" s="8" t="str">
        <f t="shared" ref="AH67:AH101" si="25">IF(AND($P67&gt;DATEVALUE("31-08-2018"),$U67&lt;&gt;"CN"),"Y","N")</f>
        <v>N</v>
      </c>
    </row>
    <row r="68" spans="1:34">
      <c r="A68" s="11">
        <v>167</v>
      </c>
      <c r="B68" s="3" t="s">
        <v>21</v>
      </c>
      <c r="C68" s="3" t="s">
        <v>23</v>
      </c>
      <c r="D68" s="3" t="s">
        <v>22</v>
      </c>
      <c r="E68" s="3" t="s">
        <v>24</v>
      </c>
      <c r="F68" s="3">
        <v>85004</v>
      </c>
      <c r="G68" s="3" t="s">
        <v>27</v>
      </c>
      <c r="H68" s="11" t="s">
        <v>25</v>
      </c>
      <c r="I68" s="11"/>
      <c r="J68" s="3" t="s">
        <v>26</v>
      </c>
      <c r="K68" s="3" t="s">
        <v>28</v>
      </c>
      <c r="L68" s="3" t="s">
        <v>195</v>
      </c>
      <c r="M68" s="3">
        <v>6</v>
      </c>
      <c r="N68" s="5">
        <v>42949</v>
      </c>
      <c r="O68" s="5">
        <v>42952</v>
      </c>
      <c r="P68" s="5">
        <v>43136</v>
      </c>
      <c r="Q68" s="5">
        <v>43136</v>
      </c>
      <c r="R68" s="5"/>
      <c r="S68" s="5">
        <v>43044</v>
      </c>
      <c r="T68" s="5"/>
      <c r="U68" s="11" t="str">
        <f t="shared" si="13"/>
        <v>CN</v>
      </c>
      <c r="V68" s="3">
        <v>832</v>
      </c>
      <c r="W68" s="11">
        <f t="shared" si="14"/>
        <v>757.12</v>
      </c>
      <c r="X68" s="11">
        <f t="shared" si="15"/>
        <v>58.240000000000009</v>
      </c>
      <c r="Y68" s="11">
        <f t="shared" si="16"/>
        <v>16.64</v>
      </c>
      <c r="Z68" s="11">
        <f t="shared" si="17"/>
        <v>0</v>
      </c>
      <c r="AA68" s="11">
        <f t="shared" si="18"/>
        <v>0</v>
      </c>
      <c r="AB68" s="11">
        <f t="shared" si="19"/>
        <v>0.02</v>
      </c>
      <c r="AC68" s="11">
        <f t="shared" si="20"/>
        <v>16.64</v>
      </c>
      <c r="AD68" s="11">
        <f t="shared" si="21"/>
        <v>2.7733333333333334</v>
      </c>
      <c r="AE68" s="11" t="str">
        <f t="shared" si="22"/>
        <v>Partial Amt Paid</v>
      </c>
      <c r="AF68" s="11" t="str">
        <f t="shared" si="23"/>
        <v>Unearned Comm</v>
      </c>
      <c r="AG68" s="11" t="str">
        <f t="shared" si="24"/>
        <v>N</v>
      </c>
      <c r="AH68" s="8" t="str">
        <f t="shared" si="25"/>
        <v>N</v>
      </c>
    </row>
    <row r="69" spans="1:34">
      <c r="A69" s="11">
        <v>168</v>
      </c>
      <c r="B69" s="3" t="s">
        <v>21</v>
      </c>
      <c r="C69" s="3" t="s">
        <v>23</v>
      </c>
      <c r="D69" s="3" t="s">
        <v>22</v>
      </c>
      <c r="E69" s="3" t="s">
        <v>24</v>
      </c>
      <c r="F69" s="3">
        <v>85004</v>
      </c>
      <c r="G69" s="3" t="s">
        <v>27</v>
      </c>
      <c r="H69" s="11" t="s">
        <v>25</v>
      </c>
      <c r="I69" s="11"/>
      <c r="J69" s="3" t="s">
        <v>26</v>
      </c>
      <c r="K69" s="3" t="s">
        <v>28</v>
      </c>
      <c r="L69" s="3" t="s">
        <v>196</v>
      </c>
      <c r="M69" s="3">
        <v>6</v>
      </c>
      <c r="N69" s="5">
        <v>42982</v>
      </c>
      <c r="O69" s="5">
        <v>42986</v>
      </c>
      <c r="P69" s="5">
        <v>43167</v>
      </c>
      <c r="Q69" s="5">
        <v>43167</v>
      </c>
      <c r="R69" s="5"/>
      <c r="S69" s="5">
        <v>43077</v>
      </c>
      <c r="T69" s="5"/>
      <c r="U69" s="11" t="str">
        <f t="shared" si="13"/>
        <v>CN</v>
      </c>
      <c r="V69" s="3">
        <v>811</v>
      </c>
      <c r="W69" s="11">
        <f t="shared" si="14"/>
        <v>738.01</v>
      </c>
      <c r="X69" s="11">
        <f t="shared" si="15"/>
        <v>56.77</v>
      </c>
      <c r="Y69" s="11">
        <f t="shared" si="16"/>
        <v>16.22</v>
      </c>
      <c r="Z69" s="11">
        <f t="shared" si="17"/>
        <v>0</v>
      </c>
      <c r="AA69" s="11">
        <f t="shared" si="18"/>
        <v>0</v>
      </c>
      <c r="AB69" s="11">
        <f t="shared" si="19"/>
        <v>0.02</v>
      </c>
      <c r="AC69" s="11">
        <f t="shared" si="20"/>
        <v>16.22</v>
      </c>
      <c r="AD69" s="11">
        <f t="shared" si="21"/>
        <v>2.7033333333333331</v>
      </c>
      <c r="AE69" s="11" t="str">
        <f t="shared" si="22"/>
        <v>Partial Amt Paid</v>
      </c>
      <c r="AF69" s="11" t="str">
        <f t="shared" si="23"/>
        <v>Unearned Comm</v>
      </c>
      <c r="AG69" s="11" t="str">
        <f t="shared" si="24"/>
        <v>N</v>
      </c>
      <c r="AH69" s="8" t="str">
        <f t="shared" si="25"/>
        <v>N</v>
      </c>
    </row>
    <row r="70" spans="1:34">
      <c r="A70" s="11">
        <v>169</v>
      </c>
      <c r="B70" s="3" t="s">
        <v>21</v>
      </c>
      <c r="C70" s="3" t="s">
        <v>23</v>
      </c>
      <c r="D70" s="3" t="s">
        <v>22</v>
      </c>
      <c r="E70" s="3" t="s">
        <v>24</v>
      </c>
      <c r="F70" s="3">
        <v>85004</v>
      </c>
      <c r="G70" s="3" t="s">
        <v>27</v>
      </c>
      <c r="H70" s="11" t="s">
        <v>25</v>
      </c>
      <c r="I70" s="11"/>
      <c r="J70" s="3" t="s">
        <v>26</v>
      </c>
      <c r="K70" s="3" t="s">
        <v>28</v>
      </c>
      <c r="L70" s="3" t="s">
        <v>197</v>
      </c>
      <c r="M70" s="3">
        <v>6</v>
      </c>
      <c r="N70" s="5">
        <v>43015</v>
      </c>
      <c r="O70" s="5">
        <v>43018</v>
      </c>
      <c r="P70" s="5">
        <v>43200</v>
      </c>
      <c r="Q70" s="5">
        <v>43200</v>
      </c>
      <c r="R70" s="5"/>
      <c r="S70" s="5">
        <v>43110</v>
      </c>
      <c r="T70" s="5"/>
      <c r="U70" s="11" t="str">
        <f t="shared" si="13"/>
        <v>CN</v>
      </c>
      <c r="V70" s="3">
        <v>611</v>
      </c>
      <c r="W70" s="11">
        <f t="shared" si="14"/>
        <v>556.01</v>
      </c>
      <c r="X70" s="11">
        <f t="shared" si="15"/>
        <v>42.77</v>
      </c>
      <c r="Y70" s="11">
        <f t="shared" si="16"/>
        <v>12.22</v>
      </c>
      <c r="Z70" s="11">
        <f t="shared" si="17"/>
        <v>0</v>
      </c>
      <c r="AA70" s="11">
        <f t="shared" si="18"/>
        <v>0</v>
      </c>
      <c r="AB70" s="11">
        <f t="shared" si="19"/>
        <v>0.02</v>
      </c>
      <c r="AC70" s="11">
        <f t="shared" si="20"/>
        <v>12.22</v>
      </c>
      <c r="AD70" s="11">
        <f t="shared" si="21"/>
        <v>2.0366666666666666</v>
      </c>
      <c r="AE70" s="11" t="str">
        <f t="shared" si="22"/>
        <v>Partial Amt Paid</v>
      </c>
      <c r="AF70" s="11" t="str">
        <f t="shared" si="23"/>
        <v>Unearned Comm</v>
      </c>
      <c r="AG70" s="11" t="str">
        <f t="shared" si="24"/>
        <v>N</v>
      </c>
      <c r="AH70" s="8" t="str">
        <f t="shared" si="25"/>
        <v>N</v>
      </c>
    </row>
    <row r="71" spans="1:34">
      <c r="A71" s="11">
        <v>170</v>
      </c>
      <c r="B71" s="3" t="s">
        <v>21</v>
      </c>
      <c r="C71" s="3" t="s">
        <v>23</v>
      </c>
      <c r="D71" s="3" t="s">
        <v>22</v>
      </c>
      <c r="E71" s="3" t="s">
        <v>24</v>
      </c>
      <c r="F71" s="3">
        <v>85004</v>
      </c>
      <c r="G71" s="3" t="s">
        <v>27</v>
      </c>
      <c r="H71" s="11" t="s">
        <v>25</v>
      </c>
      <c r="I71" s="11"/>
      <c r="J71" s="3" t="s">
        <v>26</v>
      </c>
      <c r="K71" s="3" t="s">
        <v>28</v>
      </c>
      <c r="L71" s="3" t="s">
        <v>198</v>
      </c>
      <c r="M71" s="3">
        <v>6</v>
      </c>
      <c r="N71" s="5">
        <v>43048</v>
      </c>
      <c r="O71" s="5">
        <v>43054</v>
      </c>
      <c r="P71" s="5">
        <v>43235</v>
      </c>
      <c r="Q71" s="5">
        <v>43235</v>
      </c>
      <c r="R71" s="5"/>
      <c r="S71" s="5">
        <v>43146</v>
      </c>
      <c r="T71" s="5"/>
      <c r="U71" s="11" t="str">
        <f t="shared" si="13"/>
        <v>CN</v>
      </c>
      <c r="V71" s="3">
        <v>711</v>
      </c>
      <c r="W71" s="11">
        <f t="shared" si="14"/>
        <v>647.01</v>
      </c>
      <c r="X71" s="11">
        <f t="shared" si="15"/>
        <v>49.77</v>
      </c>
      <c r="Y71" s="11">
        <f t="shared" si="16"/>
        <v>14.22</v>
      </c>
      <c r="Z71" s="11">
        <f t="shared" si="17"/>
        <v>0</v>
      </c>
      <c r="AA71" s="11">
        <f t="shared" si="18"/>
        <v>0</v>
      </c>
      <c r="AB71" s="11">
        <f t="shared" si="19"/>
        <v>0.02</v>
      </c>
      <c r="AC71" s="11">
        <f t="shared" si="20"/>
        <v>14.22</v>
      </c>
      <c r="AD71" s="11">
        <f t="shared" si="21"/>
        <v>2.37</v>
      </c>
      <c r="AE71" s="11" t="str">
        <f t="shared" si="22"/>
        <v>Partial Amt Paid</v>
      </c>
      <c r="AF71" s="11" t="str">
        <f t="shared" si="23"/>
        <v>Unearned Comm</v>
      </c>
      <c r="AG71" s="11" t="str">
        <f t="shared" si="24"/>
        <v>N</v>
      </c>
      <c r="AH71" s="8" t="str">
        <f t="shared" si="25"/>
        <v>N</v>
      </c>
    </row>
    <row r="72" spans="1:34">
      <c r="A72" s="11">
        <v>171</v>
      </c>
      <c r="B72" s="3" t="s">
        <v>21</v>
      </c>
      <c r="C72" s="3" t="s">
        <v>23</v>
      </c>
      <c r="D72" s="3" t="s">
        <v>22</v>
      </c>
      <c r="E72" s="3" t="s">
        <v>24</v>
      </c>
      <c r="F72" s="3">
        <v>85004</v>
      </c>
      <c r="G72" s="3" t="s">
        <v>27</v>
      </c>
      <c r="H72" s="11" t="s">
        <v>25</v>
      </c>
      <c r="I72" s="11"/>
      <c r="J72" s="3" t="s">
        <v>26</v>
      </c>
      <c r="K72" s="3" t="s">
        <v>28</v>
      </c>
      <c r="L72" s="3" t="s">
        <v>199</v>
      </c>
      <c r="M72" s="3">
        <v>6</v>
      </c>
      <c r="N72" s="5">
        <v>43127</v>
      </c>
      <c r="O72" s="5">
        <v>43130</v>
      </c>
      <c r="P72" s="5">
        <v>43311</v>
      </c>
      <c r="Q72" s="5">
        <v>43311</v>
      </c>
      <c r="R72" s="5"/>
      <c r="S72" s="5">
        <v>43220</v>
      </c>
      <c r="T72" s="5"/>
      <c r="U72" s="11" t="str">
        <f t="shared" si="13"/>
        <v>CN</v>
      </c>
      <c r="V72" s="3">
        <v>511</v>
      </c>
      <c r="W72" s="11">
        <f t="shared" si="14"/>
        <v>465.01</v>
      </c>
      <c r="X72" s="11">
        <f t="shared" si="15"/>
        <v>35.770000000000003</v>
      </c>
      <c r="Y72" s="11">
        <f t="shared" si="16"/>
        <v>10.220000000000001</v>
      </c>
      <c r="Z72" s="11">
        <f t="shared" si="17"/>
        <v>0</v>
      </c>
      <c r="AA72" s="11">
        <f t="shared" si="18"/>
        <v>0</v>
      </c>
      <c r="AB72" s="11">
        <f t="shared" si="19"/>
        <v>0.02</v>
      </c>
      <c r="AC72" s="11">
        <f t="shared" si="20"/>
        <v>10.220000000000001</v>
      </c>
      <c r="AD72" s="11">
        <f t="shared" si="21"/>
        <v>1.7033333333333334</v>
      </c>
      <c r="AE72" s="11" t="str">
        <f t="shared" si="22"/>
        <v>Partial Amt Paid</v>
      </c>
      <c r="AF72" s="11" t="str">
        <f t="shared" si="23"/>
        <v>Unearned Comm</v>
      </c>
      <c r="AG72" s="11" t="str">
        <f t="shared" si="24"/>
        <v>N</v>
      </c>
      <c r="AH72" s="8" t="str">
        <f t="shared" si="25"/>
        <v>N</v>
      </c>
    </row>
    <row r="73" spans="1:34">
      <c r="A73" s="11">
        <v>172</v>
      </c>
      <c r="B73" s="3" t="s">
        <v>21</v>
      </c>
      <c r="C73" s="3" t="s">
        <v>23</v>
      </c>
      <c r="D73" s="3" t="s">
        <v>22</v>
      </c>
      <c r="E73" s="3" t="s">
        <v>24</v>
      </c>
      <c r="F73" s="3">
        <v>85004</v>
      </c>
      <c r="G73" s="3" t="s">
        <v>27</v>
      </c>
      <c r="H73" s="11" t="s">
        <v>25</v>
      </c>
      <c r="I73" s="11"/>
      <c r="J73" s="3" t="s">
        <v>26</v>
      </c>
      <c r="K73" s="3" t="s">
        <v>28</v>
      </c>
      <c r="L73" s="3" t="s">
        <v>200</v>
      </c>
      <c r="M73" s="3">
        <v>6</v>
      </c>
      <c r="N73" s="5">
        <v>43104</v>
      </c>
      <c r="O73" s="5">
        <v>43109</v>
      </c>
      <c r="P73" s="5">
        <v>43290</v>
      </c>
      <c r="Q73" s="5">
        <v>43290</v>
      </c>
      <c r="R73" s="5"/>
      <c r="S73" s="5">
        <v>43199</v>
      </c>
      <c r="T73" s="5"/>
      <c r="U73" s="11" t="str">
        <f t="shared" si="13"/>
        <v>CN</v>
      </c>
      <c r="V73" s="3">
        <v>465</v>
      </c>
      <c r="W73" s="11">
        <f t="shared" si="14"/>
        <v>423.15000000000003</v>
      </c>
      <c r="X73" s="11">
        <f t="shared" si="15"/>
        <v>32.550000000000004</v>
      </c>
      <c r="Y73" s="11">
        <f t="shared" si="16"/>
        <v>9.3000000000000007</v>
      </c>
      <c r="Z73" s="11">
        <f t="shared" si="17"/>
        <v>0</v>
      </c>
      <c r="AA73" s="11">
        <f t="shared" si="18"/>
        <v>0</v>
      </c>
      <c r="AB73" s="11">
        <f t="shared" si="19"/>
        <v>0.02</v>
      </c>
      <c r="AC73" s="11">
        <f t="shared" si="20"/>
        <v>9.3000000000000007</v>
      </c>
      <c r="AD73" s="11">
        <f t="shared" si="21"/>
        <v>1.55</v>
      </c>
      <c r="AE73" s="11" t="str">
        <f t="shared" si="22"/>
        <v>Partial Amt Paid</v>
      </c>
      <c r="AF73" s="11" t="str">
        <f t="shared" si="23"/>
        <v>Unearned Comm</v>
      </c>
      <c r="AG73" s="11" t="str">
        <f t="shared" si="24"/>
        <v>N</v>
      </c>
      <c r="AH73" s="8" t="str">
        <f t="shared" si="25"/>
        <v>N</v>
      </c>
    </row>
    <row r="74" spans="1:34">
      <c r="A74" s="11">
        <v>173</v>
      </c>
      <c r="B74" s="3" t="s">
        <v>21</v>
      </c>
      <c r="C74" s="3" t="s">
        <v>23</v>
      </c>
      <c r="D74" s="3" t="s">
        <v>22</v>
      </c>
      <c r="E74" s="3" t="s">
        <v>24</v>
      </c>
      <c r="F74" s="3">
        <v>85004</v>
      </c>
      <c r="G74" s="3" t="s">
        <v>27</v>
      </c>
      <c r="H74" s="11" t="s">
        <v>25</v>
      </c>
      <c r="I74" s="11"/>
      <c r="J74" s="3" t="s">
        <v>26</v>
      </c>
      <c r="K74" s="3" t="s">
        <v>28</v>
      </c>
      <c r="L74" s="3" t="s">
        <v>201</v>
      </c>
      <c r="M74" s="3">
        <v>6</v>
      </c>
      <c r="N74" s="5">
        <v>43007</v>
      </c>
      <c r="O74" s="5">
        <v>43008</v>
      </c>
      <c r="P74" s="5">
        <v>43189</v>
      </c>
      <c r="Q74" s="5">
        <v>43189</v>
      </c>
      <c r="R74" s="5"/>
      <c r="S74" s="5">
        <v>43099</v>
      </c>
      <c r="T74" s="5"/>
      <c r="U74" s="11" t="str">
        <f t="shared" si="13"/>
        <v>CN</v>
      </c>
      <c r="V74" s="3">
        <v>435</v>
      </c>
      <c r="W74" s="11">
        <f t="shared" si="14"/>
        <v>395.85</v>
      </c>
      <c r="X74" s="11">
        <f t="shared" si="15"/>
        <v>30.450000000000003</v>
      </c>
      <c r="Y74" s="11">
        <f t="shared" si="16"/>
        <v>8.7000000000000011</v>
      </c>
      <c r="Z74" s="11">
        <f t="shared" si="17"/>
        <v>0</v>
      </c>
      <c r="AA74" s="11">
        <f t="shared" si="18"/>
        <v>0</v>
      </c>
      <c r="AB74" s="11">
        <f t="shared" si="19"/>
        <v>0.02</v>
      </c>
      <c r="AC74" s="11">
        <f t="shared" si="20"/>
        <v>8.7000000000000011</v>
      </c>
      <c r="AD74" s="11">
        <f t="shared" si="21"/>
        <v>1.4500000000000002</v>
      </c>
      <c r="AE74" s="11" t="str">
        <f t="shared" si="22"/>
        <v>Partial Amt Paid</v>
      </c>
      <c r="AF74" s="11" t="str">
        <f t="shared" si="23"/>
        <v>Unearned Comm</v>
      </c>
      <c r="AG74" s="11" t="str">
        <f t="shared" si="24"/>
        <v>N</v>
      </c>
      <c r="AH74" s="8" t="str">
        <f t="shared" si="25"/>
        <v>N</v>
      </c>
    </row>
    <row r="75" spans="1:34">
      <c r="A75" s="11">
        <v>174</v>
      </c>
      <c r="B75" s="3" t="s">
        <v>21</v>
      </c>
      <c r="C75" s="3" t="s">
        <v>23</v>
      </c>
      <c r="D75" s="3" t="s">
        <v>22</v>
      </c>
      <c r="E75" s="3" t="s">
        <v>24</v>
      </c>
      <c r="F75" s="3">
        <v>85004</v>
      </c>
      <c r="G75" s="3" t="s">
        <v>27</v>
      </c>
      <c r="H75" s="11" t="s">
        <v>25</v>
      </c>
      <c r="I75" s="11"/>
      <c r="J75" s="3" t="s">
        <v>26</v>
      </c>
      <c r="K75" s="3" t="s">
        <v>28</v>
      </c>
      <c r="L75" s="3" t="s">
        <v>202</v>
      </c>
      <c r="M75" s="3">
        <v>6</v>
      </c>
      <c r="N75" s="5">
        <v>43049</v>
      </c>
      <c r="O75" s="5">
        <v>43054</v>
      </c>
      <c r="P75" s="5">
        <v>43235</v>
      </c>
      <c r="Q75" s="5">
        <v>43235</v>
      </c>
      <c r="R75" s="5"/>
      <c r="S75" s="5">
        <v>43146</v>
      </c>
      <c r="T75" s="5"/>
      <c r="U75" s="11" t="str">
        <f t="shared" si="13"/>
        <v>CN</v>
      </c>
      <c r="V75" s="3">
        <v>436</v>
      </c>
      <c r="W75" s="11">
        <f t="shared" si="14"/>
        <v>396.76</v>
      </c>
      <c r="X75" s="11">
        <f t="shared" si="15"/>
        <v>30.520000000000003</v>
      </c>
      <c r="Y75" s="11">
        <f t="shared" si="16"/>
        <v>8.7200000000000006</v>
      </c>
      <c r="Z75" s="11">
        <f t="shared" si="17"/>
        <v>0</v>
      </c>
      <c r="AA75" s="11">
        <f t="shared" si="18"/>
        <v>0</v>
      </c>
      <c r="AB75" s="11">
        <f t="shared" si="19"/>
        <v>0.02</v>
      </c>
      <c r="AC75" s="11">
        <f t="shared" si="20"/>
        <v>8.7200000000000006</v>
      </c>
      <c r="AD75" s="11">
        <f t="shared" si="21"/>
        <v>1.4533333333333334</v>
      </c>
      <c r="AE75" s="11" t="str">
        <f t="shared" si="22"/>
        <v>Partial Amt Paid</v>
      </c>
      <c r="AF75" s="11" t="str">
        <f t="shared" si="23"/>
        <v>Unearned Comm</v>
      </c>
      <c r="AG75" s="11" t="str">
        <f t="shared" si="24"/>
        <v>N</v>
      </c>
      <c r="AH75" s="8" t="str">
        <f t="shared" si="25"/>
        <v>N</v>
      </c>
    </row>
    <row r="76" spans="1:34">
      <c r="A76" s="11">
        <v>175</v>
      </c>
      <c r="B76" s="3" t="s">
        <v>21</v>
      </c>
      <c r="C76" s="3" t="s">
        <v>23</v>
      </c>
      <c r="D76" s="3" t="s">
        <v>22</v>
      </c>
      <c r="E76" s="3" t="s">
        <v>24</v>
      </c>
      <c r="F76" s="3">
        <v>85004</v>
      </c>
      <c r="G76" s="3" t="s">
        <v>27</v>
      </c>
      <c r="H76" s="11" t="s">
        <v>25</v>
      </c>
      <c r="I76" s="11"/>
      <c r="J76" s="3" t="s">
        <v>26</v>
      </c>
      <c r="K76" s="3" t="s">
        <v>28</v>
      </c>
      <c r="L76" s="3" t="s">
        <v>203</v>
      </c>
      <c r="M76" s="3">
        <v>6</v>
      </c>
      <c r="N76" s="5">
        <v>43075</v>
      </c>
      <c r="O76" s="5">
        <v>43079</v>
      </c>
      <c r="P76" s="5">
        <v>43261</v>
      </c>
      <c r="Q76" s="5">
        <v>43261</v>
      </c>
      <c r="R76" s="5"/>
      <c r="S76" s="5">
        <v>43169</v>
      </c>
      <c r="T76" s="5"/>
      <c r="U76" s="11" t="str">
        <f t="shared" si="13"/>
        <v>CN</v>
      </c>
      <c r="V76" s="3">
        <v>438</v>
      </c>
      <c r="W76" s="11">
        <f t="shared" si="14"/>
        <v>398.58000000000004</v>
      </c>
      <c r="X76" s="11">
        <f t="shared" si="15"/>
        <v>30.660000000000004</v>
      </c>
      <c r="Y76" s="11">
        <f t="shared" si="16"/>
        <v>8.76</v>
      </c>
      <c r="Z76" s="11">
        <f t="shared" si="17"/>
        <v>0</v>
      </c>
      <c r="AA76" s="11">
        <f t="shared" si="18"/>
        <v>0</v>
      </c>
      <c r="AB76" s="11">
        <f t="shared" si="19"/>
        <v>0.02</v>
      </c>
      <c r="AC76" s="11">
        <f t="shared" si="20"/>
        <v>8.76</v>
      </c>
      <c r="AD76" s="11">
        <f t="shared" si="21"/>
        <v>1.46</v>
      </c>
      <c r="AE76" s="11" t="str">
        <f t="shared" si="22"/>
        <v>Partial Amt Paid</v>
      </c>
      <c r="AF76" s="11" t="str">
        <f t="shared" si="23"/>
        <v>Unearned Comm</v>
      </c>
      <c r="AG76" s="11" t="str">
        <f t="shared" si="24"/>
        <v>N</v>
      </c>
      <c r="AH76" s="8" t="str">
        <f t="shared" si="25"/>
        <v>N</v>
      </c>
    </row>
    <row r="77" spans="1:34">
      <c r="A77" s="11">
        <v>176</v>
      </c>
      <c r="B77" s="3" t="s">
        <v>21</v>
      </c>
      <c r="C77" s="3" t="s">
        <v>23</v>
      </c>
      <c r="D77" s="3" t="s">
        <v>22</v>
      </c>
      <c r="E77" s="3" t="s">
        <v>24</v>
      </c>
      <c r="F77" s="3">
        <v>85004</v>
      </c>
      <c r="G77" s="3" t="s">
        <v>27</v>
      </c>
      <c r="H77" s="11" t="s">
        <v>25</v>
      </c>
      <c r="I77" s="11"/>
      <c r="J77" s="3" t="s">
        <v>26</v>
      </c>
      <c r="K77" s="3" t="s">
        <v>28</v>
      </c>
      <c r="L77" s="3" t="s">
        <v>204</v>
      </c>
      <c r="M77" s="3">
        <v>12</v>
      </c>
      <c r="N77" s="5">
        <v>42955</v>
      </c>
      <c r="O77" s="5">
        <v>42957</v>
      </c>
      <c r="P77" s="5">
        <v>43322</v>
      </c>
      <c r="Q77" s="5">
        <v>43322</v>
      </c>
      <c r="R77" s="5"/>
      <c r="S77" s="5">
        <v>43049</v>
      </c>
      <c r="T77" s="5"/>
      <c r="U77" s="11" t="str">
        <f t="shared" si="13"/>
        <v>CN</v>
      </c>
      <c r="V77" s="3">
        <v>1200</v>
      </c>
      <c r="W77" s="11">
        <f t="shared" si="14"/>
        <v>1092</v>
      </c>
      <c r="X77" s="11">
        <f t="shared" si="15"/>
        <v>84.000000000000014</v>
      </c>
      <c r="Y77" s="11">
        <f t="shared" si="16"/>
        <v>24</v>
      </c>
      <c r="Z77" s="11">
        <f t="shared" si="17"/>
        <v>0</v>
      </c>
      <c r="AA77" s="11">
        <f t="shared" si="18"/>
        <v>0</v>
      </c>
      <c r="AB77" s="11">
        <f t="shared" si="19"/>
        <v>0.02</v>
      </c>
      <c r="AC77" s="11">
        <f t="shared" si="20"/>
        <v>24</v>
      </c>
      <c r="AD77" s="11">
        <f t="shared" si="21"/>
        <v>2</v>
      </c>
      <c r="AE77" s="11" t="str">
        <f t="shared" si="22"/>
        <v>Partial Amt Paid</v>
      </c>
      <c r="AF77" s="11" t="str">
        <f t="shared" si="23"/>
        <v>Unearned Comm</v>
      </c>
      <c r="AG77" s="11" t="str">
        <f t="shared" si="24"/>
        <v>N</v>
      </c>
      <c r="AH77" s="8" t="str">
        <f t="shared" si="25"/>
        <v>N</v>
      </c>
    </row>
    <row r="78" spans="1:34">
      <c r="A78" s="11">
        <v>177</v>
      </c>
      <c r="B78" s="3" t="s">
        <v>21</v>
      </c>
      <c r="C78" s="3" t="s">
        <v>23</v>
      </c>
      <c r="D78" s="3" t="s">
        <v>22</v>
      </c>
      <c r="E78" s="3" t="s">
        <v>24</v>
      </c>
      <c r="F78" s="3">
        <v>85004</v>
      </c>
      <c r="G78" s="3" t="s">
        <v>27</v>
      </c>
      <c r="H78" s="11" t="s">
        <v>25</v>
      </c>
      <c r="I78" s="11"/>
      <c r="J78" s="3" t="s">
        <v>26</v>
      </c>
      <c r="K78" s="3" t="s">
        <v>28</v>
      </c>
      <c r="L78" s="3" t="s">
        <v>205</v>
      </c>
      <c r="M78" s="3">
        <v>6</v>
      </c>
      <c r="N78" s="5">
        <v>42962</v>
      </c>
      <c r="O78" s="5">
        <v>42967</v>
      </c>
      <c r="P78" s="5">
        <v>43151</v>
      </c>
      <c r="Q78" s="5">
        <v>43151</v>
      </c>
      <c r="R78" s="5"/>
      <c r="S78" s="5">
        <v>43059</v>
      </c>
      <c r="T78" s="5"/>
      <c r="U78" s="11" t="str">
        <f t="shared" si="13"/>
        <v>CN</v>
      </c>
      <c r="V78" s="3">
        <v>723</v>
      </c>
      <c r="W78" s="11">
        <f t="shared" si="14"/>
        <v>657.93000000000006</v>
      </c>
      <c r="X78" s="11">
        <f t="shared" si="15"/>
        <v>50.610000000000007</v>
      </c>
      <c r="Y78" s="11">
        <f t="shared" si="16"/>
        <v>14.46</v>
      </c>
      <c r="Z78" s="11">
        <f t="shared" si="17"/>
        <v>0</v>
      </c>
      <c r="AA78" s="11">
        <f t="shared" si="18"/>
        <v>0</v>
      </c>
      <c r="AB78" s="11">
        <f t="shared" si="19"/>
        <v>0.02</v>
      </c>
      <c r="AC78" s="11">
        <f t="shared" si="20"/>
        <v>14.46</v>
      </c>
      <c r="AD78" s="11">
        <f t="shared" si="21"/>
        <v>2.41</v>
      </c>
      <c r="AE78" s="11" t="str">
        <f t="shared" si="22"/>
        <v>Partial Amt Paid</v>
      </c>
      <c r="AF78" s="11" t="str">
        <f t="shared" si="23"/>
        <v>Unearned Comm</v>
      </c>
      <c r="AG78" s="11" t="str">
        <f t="shared" si="24"/>
        <v>N</v>
      </c>
      <c r="AH78" s="8" t="str">
        <f t="shared" si="25"/>
        <v>N</v>
      </c>
    </row>
    <row r="79" spans="1:34">
      <c r="A79" s="11">
        <v>178</v>
      </c>
      <c r="B79" s="3" t="s">
        <v>21</v>
      </c>
      <c r="C79" s="3" t="s">
        <v>23</v>
      </c>
      <c r="D79" s="3" t="s">
        <v>22</v>
      </c>
      <c r="E79" s="3" t="s">
        <v>24</v>
      </c>
      <c r="F79" s="3">
        <v>85004</v>
      </c>
      <c r="G79" s="3" t="s">
        <v>27</v>
      </c>
      <c r="H79" s="11" t="s">
        <v>25</v>
      </c>
      <c r="I79" s="11"/>
      <c r="J79" s="3" t="s">
        <v>26</v>
      </c>
      <c r="K79" s="3" t="s">
        <v>28</v>
      </c>
      <c r="L79" s="3" t="s">
        <v>206</v>
      </c>
      <c r="M79" s="3">
        <v>6</v>
      </c>
      <c r="N79" s="5">
        <v>43117</v>
      </c>
      <c r="O79" s="5">
        <v>43120</v>
      </c>
      <c r="P79" s="5">
        <v>43301</v>
      </c>
      <c r="Q79" s="5">
        <v>43301</v>
      </c>
      <c r="R79" s="5"/>
      <c r="S79" s="5">
        <v>43210</v>
      </c>
      <c r="T79" s="5"/>
      <c r="U79" s="11" t="str">
        <f t="shared" si="13"/>
        <v>CN</v>
      </c>
      <c r="V79" s="3">
        <v>721</v>
      </c>
      <c r="W79" s="11">
        <f t="shared" si="14"/>
        <v>656.11</v>
      </c>
      <c r="X79" s="11">
        <f t="shared" si="15"/>
        <v>50.470000000000006</v>
      </c>
      <c r="Y79" s="11">
        <f t="shared" si="16"/>
        <v>14.42</v>
      </c>
      <c r="Z79" s="11">
        <f t="shared" si="17"/>
        <v>0</v>
      </c>
      <c r="AA79" s="11">
        <f t="shared" si="18"/>
        <v>0</v>
      </c>
      <c r="AB79" s="11">
        <f t="shared" si="19"/>
        <v>0.02</v>
      </c>
      <c r="AC79" s="11">
        <f t="shared" si="20"/>
        <v>14.42</v>
      </c>
      <c r="AD79" s="11">
        <f t="shared" si="21"/>
        <v>2.4033333333333333</v>
      </c>
      <c r="AE79" s="11" t="str">
        <f t="shared" si="22"/>
        <v>Partial Amt Paid</v>
      </c>
      <c r="AF79" s="11" t="str">
        <f t="shared" si="23"/>
        <v>Unearned Comm</v>
      </c>
      <c r="AG79" s="11" t="str">
        <f t="shared" si="24"/>
        <v>N</v>
      </c>
      <c r="AH79" s="8" t="str">
        <f t="shared" si="25"/>
        <v>N</v>
      </c>
    </row>
    <row r="80" spans="1:34">
      <c r="A80" s="11">
        <v>179</v>
      </c>
      <c r="B80" s="3" t="s">
        <v>21</v>
      </c>
      <c r="C80" s="3" t="s">
        <v>23</v>
      </c>
      <c r="D80" s="3" t="s">
        <v>22</v>
      </c>
      <c r="E80" s="3" t="s">
        <v>24</v>
      </c>
      <c r="F80" s="3">
        <v>85004</v>
      </c>
      <c r="G80" s="3" t="s">
        <v>27</v>
      </c>
      <c r="H80" s="11" t="s">
        <v>25</v>
      </c>
      <c r="I80" s="11"/>
      <c r="J80" s="3" t="s">
        <v>26</v>
      </c>
      <c r="K80" s="3" t="s">
        <v>28</v>
      </c>
      <c r="L80" s="3" t="s">
        <v>207</v>
      </c>
      <c r="M80" s="3">
        <v>6</v>
      </c>
      <c r="N80" s="5">
        <v>43130</v>
      </c>
      <c r="O80" s="5">
        <v>43131</v>
      </c>
      <c r="P80" s="5">
        <v>43312</v>
      </c>
      <c r="Q80" s="5">
        <v>43312</v>
      </c>
      <c r="R80" s="5"/>
      <c r="S80" s="5">
        <v>43220</v>
      </c>
      <c r="T80" s="5"/>
      <c r="U80" s="11" t="str">
        <f t="shared" si="13"/>
        <v>CN</v>
      </c>
      <c r="V80" s="3">
        <v>735</v>
      </c>
      <c r="W80" s="11">
        <f t="shared" si="14"/>
        <v>668.85</v>
      </c>
      <c r="X80" s="11">
        <f t="shared" si="15"/>
        <v>51.45</v>
      </c>
      <c r="Y80" s="11">
        <f t="shared" si="16"/>
        <v>14.700000000000001</v>
      </c>
      <c r="Z80" s="11">
        <f t="shared" si="17"/>
        <v>0</v>
      </c>
      <c r="AA80" s="11">
        <f t="shared" si="18"/>
        <v>0</v>
      </c>
      <c r="AB80" s="11">
        <f t="shared" si="19"/>
        <v>0.02</v>
      </c>
      <c r="AC80" s="11">
        <f t="shared" si="20"/>
        <v>14.700000000000001</v>
      </c>
      <c r="AD80" s="11">
        <f t="shared" si="21"/>
        <v>2.4500000000000002</v>
      </c>
      <c r="AE80" s="11" t="str">
        <f t="shared" si="22"/>
        <v>Partial Amt Paid</v>
      </c>
      <c r="AF80" s="11" t="str">
        <f t="shared" si="23"/>
        <v>Unearned Comm</v>
      </c>
      <c r="AG80" s="11" t="str">
        <f t="shared" si="24"/>
        <v>N</v>
      </c>
      <c r="AH80" s="8" t="str">
        <f t="shared" si="25"/>
        <v>N</v>
      </c>
    </row>
    <row r="81" spans="1:34">
      <c r="A81" s="11">
        <v>180</v>
      </c>
      <c r="B81" s="3" t="s">
        <v>21</v>
      </c>
      <c r="C81" s="3" t="s">
        <v>23</v>
      </c>
      <c r="D81" s="3" t="s">
        <v>22</v>
      </c>
      <c r="E81" s="3" t="s">
        <v>24</v>
      </c>
      <c r="F81" s="3">
        <v>85004</v>
      </c>
      <c r="G81" s="3" t="s">
        <v>27</v>
      </c>
      <c r="H81" s="11" t="s">
        <v>25</v>
      </c>
      <c r="I81" s="11"/>
      <c r="J81" s="3" t="s">
        <v>26</v>
      </c>
      <c r="K81" s="3" t="s">
        <v>28</v>
      </c>
      <c r="L81" s="3" t="s">
        <v>208</v>
      </c>
      <c r="M81" s="3">
        <v>6</v>
      </c>
      <c r="N81" s="5">
        <v>43047</v>
      </c>
      <c r="O81" s="5">
        <v>43049</v>
      </c>
      <c r="P81" s="5">
        <v>43230</v>
      </c>
      <c r="Q81" s="5">
        <v>43230</v>
      </c>
      <c r="R81" s="5"/>
      <c r="S81" s="5">
        <v>43141</v>
      </c>
      <c r="T81" s="5"/>
      <c r="U81" s="11" t="str">
        <f t="shared" si="13"/>
        <v>CN</v>
      </c>
      <c r="V81" s="3">
        <v>736</v>
      </c>
      <c r="W81" s="11">
        <f t="shared" si="14"/>
        <v>669.76</v>
      </c>
      <c r="X81" s="11">
        <f t="shared" si="15"/>
        <v>51.52</v>
      </c>
      <c r="Y81" s="11">
        <f t="shared" si="16"/>
        <v>14.72</v>
      </c>
      <c r="Z81" s="11">
        <f t="shared" si="17"/>
        <v>0</v>
      </c>
      <c r="AA81" s="11">
        <f t="shared" si="18"/>
        <v>0</v>
      </c>
      <c r="AB81" s="11">
        <f t="shared" si="19"/>
        <v>0.02</v>
      </c>
      <c r="AC81" s="11">
        <f t="shared" si="20"/>
        <v>14.72</v>
      </c>
      <c r="AD81" s="11">
        <f t="shared" si="21"/>
        <v>2.4533333333333336</v>
      </c>
      <c r="AE81" s="11" t="str">
        <f t="shared" si="22"/>
        <v>Partial Amt Paid</v>
      </c>
      <c r="AF81" s="11" t="str">
        <f t="shared" si="23"/>
        <v>Unearned Comm</v>
      </c>
      <c r="AG81" s="11" t="str">
        <f t="shared" si="24"/>
        <v>N</v>
      </c>
      <c r="AH81" s="8" t="str">
        <f t="shared" si="25"/>
        <v>N</v>
      </c>
    </row>
    <row r="82" spans="1:34">
      <c r="A82" s="11">
        <v>181</v>
      </c>
      <c r="B82" s="3" t="s">
        <v>21</v>
      </c>
      <c r="C82" s="3" t="s">
        <v>23</v>
      </c>
      <c r="D82" s="3" t="s">
        <v>22</v>
      </c>
      <c r="E82" s="3" t="s">
        <v>24</v>
      </c>
      <c r="F82" s="3">
        <v>85004</v>
      </c>
      <c r="G82" s="3" t="s">
        <v>27</v>
      </c>
      <c r="H82" s="11" t="s">
        <v>25</v>
      </c>
      <c r="I82" s="11"/>
      <c r="J82" s="3" t="s">
        <v>26</v>
      </c>
      <c r="K82" s="3" t="s">
        <v>28</v>
      </c>
      <c r="L82" s="3" t="s">
        <v>209</v>
      </c>
      <c r="M82" s="3">
        <v>6</v>
      </c>
      <c r="N82" s="5">
        <v>43107</v>
      </c>
      <c r="O82" s="5">
        <v>43110</v>
      </c>
      <c r="P82" s="5">
        <v>43291</v>
      </c>
      <c r="Q82" s="5">
        <v>43291</v>
      </c>
      <c r="R82" s="5"/>
      <c r="S82" s="5">
        <v>43200</v>
      </c>
      <c r="T82" s="5"/>
      <c r="U82" s="11" t="str">
        <f t="shared" si="13"/>
        <v>CN</v>
      </c>
      <c r="V82" s="3">
        <v>763</v>
      </c>
      <c r="W82" s="11">
        <f t="shared" si="14"/>
        <v>694.33</v>
      </c>
      <c r="X82" s="11">
        <f t="shared" si="15"/>
        <v>53.410000000000004</v>
      </c>
      <c r="Y82" s="11">
        <f t="shared" si="16"/>
        <v>15.26</v>
      </c>
      <c r="Z82" s="11">
        <f t="shared" si="17"/>
        <v>0</v>
      </c>
      <c r="AA82" s="11">
        <f t="shared" si="18"/>
        <v>0</v>
      </c>
      <c r="AB82" s="11">
        <f t="shared" si="19"/>
        <v>0.02</v>
      </c>
      <c r="AC82" s="11">
        <f t="shared" si="20"/>
        <v>15.26</v>
      </c>
      <c r="AD82" s="11">
        <f t="shared" si="21"/>
        <v>2.5433333333333334</v>
      </c>
      <c r="AE82" s="11" t="str">
        <f t="shared" si="22"/>
        <v>Partial Amt Paid</v>
      </c>
      <c r="AF82" s="11" t="str">
        <f t="shared" si="23"/>
        <v>Unearned Comm</v>
      </c>
      <c r="AG82" s="11" t="str">
        <f t="shared" si="24"/>
        <v>N</v>
      </c>
      <c r="AH82" s="8" t="str">
        <f t="shared" si="25"/>
        <v>N</v>
      </c>
    </row>
    <row r="83" spans="1:34">
      <c r="A83" s="11">
        <v>182</v>
      </c>
      <c r="B83" s="3" t="s">
        <v>21</v>
      </c>
      <c r="C83" s="3" t="s">
        <v>23</v>
      </c>
      <c r="D83" s="3" t="s">
        <v>22</v>
      </c>
      <c r="E83" s="3" t="s">
        <v>24</v>
      </c>
      <c r="F83" s="3">
        <v>85004</v>
      </c>
      <c r="G83" s="3" t="s">
        <v>27</v>
      </c>
      <c r="H83" s="11" t="s">
        <v>25</v>
      </c>
      <c r="I83" s="11"/>
      <c r="J83" s="3" t="s">
        <v>26</v>
      </c>
      <c r="K83" s="3" t="s">
        <v>28</v>
      </c>
      <c r="L83" s="3" t="s">
        <v>210</v>
      </c>
      <c r="M83" s="3">
        <v>6</v>
      </c>
      <c r="N83" s="5">
        <v>43104</v>
      </c>
      <c r="O83" s="5">
        <v>43106</v>
      </c>
      <c r="P83" s="5">
        <v>43287</v>
      </c>
      <c r="Q83" s="5">
        <v>43287</v>
      </c>
      <c r="R83" s="5"/>
      <c r="S83" s="5">
        <v>43196</v>
      </c>
      <c r="T83" s="5"/>
      <c r="U83" s="11" t="str">
        <f t="shared" si="13"/>
        <v>CN</v>
      </c>
      <c r="V83" s="3">
        <v>743</v>
      </c>
      <c r="W83" s="11">
        <f t="shared" si="14"/>
        <v>676.13</v>
      </c>
      <c r="X83" s="11">
        <f t="shared" si="15"/>
        <v>52.010000000000005</v>
      </c>
      <c r="Y83" s="11">
        <f t="shared" si="16"/>
        <v>14.86</v>
      </c>
      <c r="Z83" s="11">
        <f t="shared" si="17"/>
        <v>0</v>
      </c>
      <c r="AA83" s="11">
        <f t="shared" si="18"/>
        <v>0</v>
      </c>
      <c r="AB83" s="11">
        <f t="shared" si="19"/>
        <v>0.02</v>
      </c>
      <c r="AC83" s="11">
        <f t="shared" si="20"/>
        <v>14.86</v>
      </c>
      <c r="AD83" s="11">
        <f t="shared" si="21"/>
        <v>2.4766666666666666</v>
      </c>
      <c r="AE83" s="11" t="str">
        <f t="shared" si="22"/>
        <v>Partial Amt Paid</v>
      </c>
      <c r="AF83" s="11" t="str">
        <f t="shared" si="23"/>
        <v>Unearned Comm</v>
      </c>
      <c r="AG83" s="11" t="str">
        <f t="shared" si="24"/>
        <v>N</v>
      </c>
      <c r="AH83" s="8" t="str">
        <f t="shared" si="25"/>
        <v>N</v>
      </c>
    </row>
    <row r="84" spans="1:34">
      <c r="A84" s="11">
        <v>183</v>
      </c>
      <c r="B84" s="3" t="s">
        <v>21</v>
      </c>
      <c r="C84" s="3" t="s">
        <v>23</v>
      </c>
      <c r="D84" s="3" t="s">
        <v>22</v>
      </c>
      <c r="E84" s="3" t="s">
        <v>24</v>
      </c>
      <c r="F84" s="3">
        <v>85004</v>
      </c>
      <c r="G84" s="3" t="s">
        <v>27</v>
      </c>
      <c r="H84" s="11" t="s">
        <v>25</v>
      </c>
      <c r="I84" s="11"/>
      <c r="J84" s="3" t="s">
        <v>26</v>
      </c>
      <c r="K84" s="3" t="s">
        <v>28</v>
      </c>
      <c r="L84" s="3" t="s">
        <v>211</v>
      </c>
      <c r="M84" s="3">
        <v>6</v>
      </c>
      <c r="N84" s="5">
        <v>43110</v>
      </c>
      <c r="O84" s="5">
        <v>43115</v>
      </c>
      <c r="P84" s="5">
        <v>43296</v>
      </c>
      <c r="Q84" s="5">
        <v>43296</v>
      </c>
      <c r="R84" s="5"/>
      <c r="S84" s="5">
        <v>43205</v>
      </c>
      <c r="T84" s="5"/>
      <c r="U84" s="11" t="str">
        <f t="shared" si="13"/>
        <v>CN</v>
      </c>
      <c r="V84" s="3">
        <v>921</v>
      </c>
      <c r="W84" s="11">
        <f t="shared" si="14"/>
        <v>838.11</v>
      </c>
      <c r="X84" s="11">
        <f t="shared" si="15"/>
        <v>64.470000000000013</v>
      </c>
      <c r="Y84" s="11">
        <f t="shared" si="16"/>
        <v>18.420000000000002</v>
      </c>
      <c r="Z84" s="11">
        <f t="shared" si="17"/>
        <v>0</v>
      </c>
      <c r="AA84" s="11">
        <f t="shared" si="18"/>
        <v>0</v>
      </c>
      <c r="AB84" s="11">
        <f t="shared" si="19"/>
        <v>0.02</v>
      </c>
      <c r="AC84" s="11">
        <f t="shared" si="20"/>
        <v>18.420000000000002</v>
      </c>
      <c r="AD84" s="11">
        <f t="shared" si="21"/>
        <v>3.0700000000000003</v>
      </c>
      <c r="AE84" s="11" t="str">
        <f t="shared" si="22"/>
        <v>Partial Amt Paid</v>
      </c>
      <c r="AF84" s="11" t="str">
        <f t="shared" si="23"/>
        <v>Unearned Comm</v>
      </c>
      <c r="AG84" s="11" t="str">
        <f t="shared" si="24"/>
        <v>N</v>
      </c>
      <c r="AH84" s="8" t="str">
        <f t="shared" si="25"/>
        <v>N</v>
      </c>
    </row>
    <row r="85" spans="1:34">
      <c r="A85" s="11">
        <v>184</v>
      </c>
      <c r="B85" s="3" t="s">
        <v>21</v>
      </c>
      <c r="C85" s="3" t="s">
        <v>23</v>
      </c>
      <c r="D85" s="3" t="s">
        <v>22</v>
      </c>
      <c r="E85" s="3" t="s">
        <v>24</v>
      </c>
      <c r="F85" s="3">
        <v>85004</v>
      </c>
      <c r="G85" s="3" t="s">
        <v>27</v>
      </c>
      <c r="H85" s="11" t="s">
        <v>25</v>
      </c>
      <c r="I85" s="11"/>
      <c r="J85" s="3" t="s">
        <v>26</v>
      </c>
      <c r="K85" s="3" t="s">
        <v>28</v>
      </c>
      <c r="L85" s="3" t="s">
        <v>212</v>
      </c>
      <c r="M85" s="3">
        <v>6</v>
      </c>
      <c r="N85" s="5">
        <v>43116</v>
      </c>
      <c r="O85" s="5">
        <v>43120</v>
      </c>
      <c r="P85" s="5">
        <v>43301</v>
      </c>
      <c r="Q85" s="5">
        <v>43301</v>
      </c>
      <c r="R85" s="5"/>
      <c r="S85" s="5">
        <v>43210</v>
      </c>
      <c r="T85" s="5"/>
      <c r="U85" s="11" t="str">
        <f t="shared" si="13"/>
        <v>CN</v>
      </c>
      <c r="V85" s="3">
        <v>953</v>
      </c>
      <c r="W85" s="11">
        <f t="shared" si="14"/>
        <v>867.23</v>
      </c>
      <c r="X85" s="11">
        <f t="shared" si="15"/>
        <v>66.710000000000008</v>
      </c>
      <c r="Y85" s="11">
        <f t="shared" si="16"/>
        <v>19.059999999999999</v>
      </c>
      <c r="Z85" s="11">
        <f t="shared" si="17"/>
        <v>0</v>
      </c>
      <c r="AA85" s="11">
        <f t="shared" si="18"/>
        <v>0</v>
      </c>
      <c r="AB85" s="11">
        <f t="shared" si="19"/>
        <v>0.02</v>
      </c>
      <c r="AC85" s="11">
        <f t="shared" si="20"/>
        <v>19.059999999999999</v>
      </c>
      <c r="AD85" s="11">
        <f t="shared" si="21"/>
        <v>3.1766666666666663</v>
      </c>
      <c r="AE85" s="11" t="str">
        <f t="shared" si="22"/>
        <v>Partial Amt Paid</v>
      </c>
      <c r="AF85" s="11" t="str">
        <f t="shared" si="23"/>
        <v>Unearned Comm</v>
      </c>
      <c r="AG85" s="11" t="str">
        <f t="shared" si="24"/>
        <v>N</v>
      </c>
      <c r="AH85" s="8" t="str">
        <f t="shared" si="25"/>
        <v>N</v>
      </c>
    </row>
    <row r="86" spans="1:34">
      <c r="A86" s="11">
        <v>185</v>
      </c>
      <c r="B86" s="3" t="s">
        <v>21</v>
      </c>
      <c r="C86" s="3" t="s">
        <v>23</v>
      </c>
      <c r="D86" s="3" t="s">
        <v>22</v>
      </c>
      <c r="E86" s="3" t="s">
        <v>24</v>
      </c>
      <c r="F86" s="3">
        <v>85004</v>
      </c>
      <c r="G86" s="3" t="s">
        <v>27</v>
      </c>
      <c r="H86" s="11" t="s">
        <v>25</v>
      </c>
      <c r="I86" s="11"/>
      <c r="J86" s="3" t="s">
        <v>26</v>
      </c>
      <c r="K86" s="3" t="s">
        <v>28</v>
      </c>
      <c r="L86" s="3" t="s">
        <v>213</v>
      </c>
      <c r="M86" s="3">
        <v>6</v>
      </c>
      <c r="N86" s="5">
        <v>43072</v>
      </c>
      <c r="O86" s="5">
        <v>43077</v>
      </c>
      <c r="P86" s="5">
        <v>43259</v>
      </c>
      <c r="Q86" s="5">
        <v>43259</v>
      </c>
      <c r="R86" s="5"/>
      <c r="S86" s="5">
        <v>43167</v>
      </c>
      <c r="T86" s="5"/>
      <c r="U86" s="11" t="str">
        <f t="shared" si="13"/>
        <v>CN</v>
      </c>
      <c r="V86" s="3">
        <v>835</v>
      </c>
      <c r="W86" s="11">
        <f t="shared" si="14"/>
        <v>759.85</v>
      </c>
      <c r="X86" s="11">
        <f t="shared" si="15"/>
        <v>58.45</v>
      </c>
      <c r="Y86" s="11">
        <f t="shared" si="16"/>
        <v>16.7</v>
      </c>
      <c r="Z86" s="11">
        <f t="shared" si="17"/>
        <v>0</v>
      </c>
      <c r="AA86" s="11">
        <f t="shared" si="18"/>
        <v>0</v>
      </c>
      <c r="AB86" s="11">
        <f t="shared" si="19"/>
        <v>0.02</v>
      </c>
      <c r="AC86" s="11">
        <f t="shared" si="20"/>
        <v>16.7</v>
      </c>
      <c r="AD86" s="11">
        <f t="shared" si="21"/>
        <v>2.7833333333333332</v>
      </c>
      <c r="AE86" s="11" t="str">
        <f t="shared" si="22"/>
        <v>Partial Amt Paid</v>
      </c>
      <c r="AF86" s="11" t="str">
        <f t="shared" si="23"/>
        <v>Unearned Comm</v>
      </c>
      <c r="AG86" s="11" t="str">
        <f t="shared" si="24"/>
        <v>N</v>
      </c>
      <c r="AH86" s="8" t="str">
        <f t="shared" si="25"/>
        <v>N</v>
      </c>
    </row>
    <row r="87" spans="1:34">
      <c r="A87" s="11">
        <v>186</v>
      </c>
      <c r="B87" s="3" t="s">
        <v>21</v>
      </c>
      <c r="C87" s="3" t="s">
        <v>23</v>
      </c>
      <c r="D87" s="3" t="s">
        <v>22</v>
      </c>
      <c r="E87" s="3" t="s">
        <v>24</v>
      </c>
      <c r="F87" s="3">
        <v>85004</v>
      </c>
      <c r="G87" s="3" t="s">
        <v>27</v>
      </c>
      <c r="H87" s="11" t="s">
        <v>25</v>
      </c>
      <c r="I87" s="11"/>
      <c r="J87" s="3" t="s">
        <v>26</v>
      </c>
      <c r="K87" s="3" t="s">
        <v>28</v>
      </c>
      <c r="L87" s="3" t="s">
        <v>214</v>
      </c>
      <c r="M87" s="3">
        <v>12</v>
      </c>
      <c r="N87" s="5">
        <v>42949</v>
      </c>
      <c r="O87" s="5">
        <v>42953</v>
      </c>
      <c r="P87" s="5">
        <v>43318</v>
      </c>
      <c r="Q87" s="5">
        <v>43318</v>
      </c>
      <c r="R87" s="5"/>
      <c r="S87" s="5">
        <v>43045</v>
      </c>
      <c r="T87" s="5"/>
      <c r="U87" s="11" t="str">
        <f t="shared" si="13"/>
        <v>CN</v>
      </c>
      <c r="V87" s="3">
        <v>1000</v>
      </c>
      <c r="W87" s="11">
        <f t="shared" si="14"/>
        <v>910</v>
      </c>
      <c r="X87" s="11">
        <f t="shared" si="15"/>
        <v>70</v>
      </c>
      <c r="Y87" s="11">
        <f t="shared" si="16"/>
        <v>20</v>
      </c>
      <c r="Z87" s="11">
        <f t="shared" si="17"/>
        <v>0</v>
      </c>
      <c r="AA87" s="11">
        <f t="shared" si="18"/>
        <v>0</v>
      </c>
      <c r="AB87" s="11">
        <f t="shared" si="19"/>
        <v>0.02</v>
      </c>
      <c r="AC87" s="11">
        <f t="shared" si="20"/>
        <v>20</v>
      </c>
      <c r="AD87" s="11">
        <f t="shared" si="21"/>
        <v>1.6666666666666667</v>
      </c>
      <c r="AE87" s="11" t="str">
        <f t="shared" si="22"/>
        <v>Partial Amt Paid</v>
      </c>
      <c r="AF87" s="11" t="str">
        <f t="shared" si="23"/>
        <v>Unearned Comm</v>
      </c>
      <c r="AG87" s="11" t="str">
        <f t="shared" si="24"/>
        <v>N</v>
      </c>
      <c r="AH87" s="8" t="str">
        <f t="shared" si="25"/>
        <v>N</v>
      </c>
    </row>
    <row r="88" spans="1:34">
      <c r="A88" s="11">
        <v>187</v>
      </c>
      <c r="B88" s="3" t="s">
        <v>21</v>
      </c>
      <c r="C88" s="3" t="s">
        <v>23</v>
      </c>
      <c r="D88" s="3" t="s">
        <v>22</v>
      </c>
      <c r="E88" s="3" t="s">
        <v>24</v>
      </c>
      <c r="F88" s="3">
        <v>85004</v>
      </c>
      <c r="G88" s="3" t="s">
        <v>27</v>
      </c>
      <c r="H88" s="11" t="s">
        <v>25</v>
      </c>
      <c r="I88" s="11"/>
      <c r="J88" s="3" t="s">
        <v>26</v>
      </c>
      <c r="K88" s="3" t="s">
        <v>28</v>
      </c>
      <c r="L88" s="3" t="s">
        <v>215</v>
      </c>
      <c r="M88" s="3">
        <v>6</v>
      </c>
      <c r="N88" s="5">
        <v>42993</v>
      </c>
      <c r="O88" s="5">
        <v>42996</v>
      </c>
      <c r="P88" s="5">
        <v>43177</v>
      </c>
      <c r="Q88" s="5">
        <v>43177</v>
      </c>
      <c r="R88" s="5"/>
      <c r="S88" s="5">
        <v>43115</v>
      </c>
      <c r="T88" s="5"/>
      <c r="U88" s="11" t="str">
        <f t="shared" si="13"/>
        <v>CN</v>
      </c>
      <c r="V88" s="3">
        <v>456</v>
      </c>
      <c r="W88" s="11">
        <f t="shared" si="14"/>
        <v>414.96000000000004</v>
      </c>
      <c r="X88" s="11">
        <f t="shared" si="15"/>
        <v>31.92</v>
      </c>
      <c r="Y88" s="11">
        <f t="shared" si="16"/>
        <v>9.120000000000001</v>
      </c>
      <c r="Z88" s="11">
        <f t="shared" si="17"/>
        <v>0</v>
      </c>
      <c r="AA88" s="11">
        <f t="shared" si="18"/>
        <v>0</v>
      </c>
      <c r="AB88" s="11">
        <f t="shared" si="19"/>
        <v>0.02</v>
      </c>
      <c r="AC88" s="11">
        <f t="shared" si="20"/>
        <v>9.120000000000001</v>
      </c>
      <c r="AD88" s="11">
        <f t="shared" si="21"/>
        <v>1.5200000000000002</v>
      </c>
      <c r="AE88" s="11" t="str">
        <f t="shared" si="22"/>
        <v>Partial Amt Paid</v>
      </c>
      <c r="AF88" s="11" t="str">
        <f t="shared" si="23"/>
        <v>Unearned Comm</v>
      </c>
      <c r="AG88" s="11" t="str">
        <f t="shared" si="24"/>
        <v>N</v>
      </c>
      <c r="AH88" s="8" t="str">
        <f t="shared" si="25"/>
        <v>N</v>
      </c>
    </row>
    <row r="89" spans="1:34">
      <c r="A89" s="11">
        <v>188</v>
      </c>
      <c r="B89" s="3" t="s">
        <v>21</v>
      </c>
      <c r="C89" s="3" t="s">
        <v>23</v>
      </c>
      <c r="D89" s="3" t="s">
        <v>22</v>
      </c>
      <c r="E89" s="3" t="s">
        <v>24</v>
      </c>
      <c r="F89" s="3">
        <v>85004</v>
      </c>
      <c r="G89" s="3" t="s">
        <v>27</v>
      </c>
      <c r="H89" s="11" t="s">
        <v>25</v>
      </c>
      <c r="I89" s="11"/>
      <c r="J89" s="3" t="s">
        <v>26</v>
      </c>
      <c r="K89" s="3" t="s">
        <v>28</v>
      </c>
      <c r="L89" s="3" t="s">
        <v>216</v>
      </c>
      <c r="M89" s="3">
        <v>6</v>
      </c>
      <c r="N89" s="5">
        <v>43024</v>
      </c>
      <c r="O89" s="5">
        <v>43028</v>
      </c>
      <c r="P89" s="5">
        <v>43210</v>
      </c>
      <c r="Q89" s="5">
        <v>43210</v>
      </c>
      <c r="R89" s="5"/>
      <c r="S89" s="5">
        <v>43143</v>
      </c>
      <c r="T89" s="5"/>
      <c r="U89" s="11" t="str">
        <f t="shared" si="13"/>
        <v>CN</v>
      </c>
      <c r="V89" s="3">
        <v>854</v>
      </c>
      <c r="W89" s="11">
        <f t="shared" si="14"/>
        <v>777.14</v>
      </c>
      <c r="X89" s="11">
        <f t="shared" si="15"/>
        <v>59.780000000000008</v>
      </c>
      <c r="Y89" s="11">
        <f t="shared" si="16"/>
        <v>17.080000000000002</v>
      </c>
      <c r="Z89" s="11">
        <f t="shared" si="17"/>
        <v>0</v>
      </c>
      <c r="AA89" s="11">
        <f t="shared" si="18"/>
        <v>0</v>
      </c>
      <c r="AB89" s="11">
        <f t="shared" si="19"/>
        <v>0.02</v>
      </c>
      <c r="AC89" s="11">
        <f t="shared" si="20"/>
        <v>17.080000000000002</v>
      </c>
      <c r="AD89" s="11">
        <f t="shared" si="21"/>
        <v>2.8466666666666671</v>
      </c>
      <c r="AE89" s="11" t="str">
        <f t="shared" si="22"/>
        <v>Partial Amt Paid</v>
      </c>
      <c r="AF89" s="11" t="str">
        <f t="shared" si="23"/>
        <v>Unearned Comm</v>
      </c>
      <c r="AG89" s="11" t="str">
        <f t="shared" si="24"/>
        <v>N</v>
      </c>
      <c r="AH89" s="8" t="str">
        <f t="shared" si="25"/>
        <v>N</v>
      </c>
    </row>
    <row r="90" spans="1:34">
      <c r="A90" s="11">
        <v>189</v>
      </c>
      <c r="B90" s="3" t="s">
        <v>21</v>
      </c>
      <c r="C90" s="3" t="s">
        <v>23</v>
      </c>
      <c r="D90" s="3" t="s">
        <v>22</v>
      </c>
      <c r="E90" s="3" t="s">
        <v>24</v>
      </c>
      <c r="F90" s="3">
        <v>85004</v>
      </c>
      <c r="G90" s="3" t="s">
        <v>27</v>
      </c>
      <c r="H90" s="11" t="s">
        <v>25</v>
      </c>
      <c r="I90" s="11"/>
      <c r="J90" s="3" t="s">
        <v>26</v>
      </c>
      <c r="K90" s="3" t="s">
        <v>28</v>
      </c>
      <c r="L90" s="3" t="s">
        <v>217</v>
      </c>
      <c r="M90" s="3">
        <v>6</v>
      </c>
      <c r="N90" s="5">
        <v>43050</v>
      </c>
      <c r="O90" s="5">
        <v>43054</v>
      </c>
      <c r="P90" s="5">
        <v>43235</v>
      </c>
      <c r="Q90" s="5">
        <v>43235</v>
      </c>
      <c r="R90" s="5"/>
      <c r="S90" s="5">
        <v>43203</v>
      </c>
      <c r="T90" s="5"/>
      <c r="U90" s="11" t="str">
        <f t="shared" si="13"/>
        <v>CN</v>
      </c>
      <c r="V90" s="3">
        <v>786</v>
      </c>
      <c r="W90" s="11">
        <f t="shared" si="14"/>
        <v>715.26</v>
      </c>
      <c r="X90" s="11">
        <f t="shared" si="15"/>
        <v>55.02</v>
      </c>
      <c r="Y90" s="11">
        <f t="shared" si="16"/>
        <v>15.72</v>
      </c>
      <c r="Z90" s="11">
        <f t="shared" si="17"/>
        <v>0</v>
      </c>
      <c r="AA90" s="11">
        <f t="shared" si="18"/>
        <v>0</v>
      </c>
      <c r="AB90" s="11">
        <f t="shared" si="19"/>
        <v>0.02</v>
      </c>
      <c r="AC90" s="11">
        <f t="shared" si="20"/>
        <v>15.72</v>
      </c>
      <c r="AD90" s="11">
        <f t="shared" si="21"/>
        <v>2.62</v>
      </c>
      <c r="AE90" s="11" t="str">
        <f t="shared" si="22"/>
        <v>Partial Amt Paid</v>
      </c>
      <c r="AF90" s="11" t="str">
        <f t="shared" si="23"/>
        <v>Unearned Comm</v>
      </c>
      <c r="AG90" s="11" t="str">
        <f t="shared" si="24"/>
        <v>N</v>
      </c>
      <c r="AH90" s="8" t="str">
        <f t="shared" si="25"/>
        <v>N</v>
      </c>
    </row>
    <row r="91" spans="1:34">
      <c r="A91" s="11">
        <v>190</v>
      </c>
      <c r="B91" s="3" t="s">
        <v>21</v>
      </c>
      <c r="C91" s="3" t="s">
        <v>23</v>
      </c>
      <c r="D91" s="3" t="s">
        <v>22</v>
      </c>
      <c r="E91" s="3" t="s">
        <v>24</v>
      </c>
      <c r="F91" s="3">
        <v>85004</v>
      </c>
      <c r="G91" s="3" t="s">
        <v>27</v>
      </c>
      <c r="H91" s="11" t="s">
        <v>25</v>
      </c>
      <c r="I91" s="11"/>
      <c r="J91" s="3" t="s">
        <v>26</v>
      </c>
      <c r="K91" s="3" t="s">
        <v>28</v>
      </c>
      <c r="L91" s="3" t="s">
        <v>218</v>
      </c>
      <c r="M91" s="3">
        <v>6</v>
      </c>
      <c r="N91" s="5">
        <v>42964</v>
      </c>
      <c r="O91" s="5">
        <v>42967</v>
      </c>
      <c r="P91" s="5">
        <v>43151</v>
      </c>
      <c r="Q91" s="5">
        <v>43151</v>
      </c>
      <c r="R91" s="5"/>
      <c r="S91" s="5">
        <v>43084</v>
      </c>
      <c r="T91" s="5"/>
      <c r="U91" s="11" t="str">
        <f t="shared" si="13"/>
        <v>CN</v>
      </c>
      <c r="V91" s="3">
        <v>756</v>
      </c>
      <c r="W91" s="11">
        <f t="shared" si="14"/>
        <v>687.96</v>
      </c>
      <c r="X91" s="11">
        <f t="shared" si="15"/>
        <v>52.92</v>
      </c>
      <c r="Y91" s="11">
        <f t="shared" si="16"/>
        <v>15.120000000000001</v>
      </c>
      <c r="Z91" s="11">
        <f t="shared" si="17"/>
        <v>0</v>
      </c>
      <c r="AA91" s="11">
        <f t="shared" si="18"/>
        <v>0</v>
      </c>
      <c r="AB91" s="11">
        <f t="shared" si="19"/>
        <v>0.02</v>
      </c>
      <c r="AC91" s="11">
        <f t="shared" si="20"/>
        <v>15.120000000000001</v>
      </c>
      <c r="AD91" s="11">
        <f t="shared" si="21"/>
        <v>2.52</v>
      </c>
      <c r="AE91" s="11" t="str">
        <f t="shared" si="22"/>
        <v>Partial Amt Paid</v>
      </c>
      <c r="AF91" s="11" t="str">
        <f t="shared" si="23"/>
        <v>Unearned Comm</v>
      </c>
      <c r="AG91" s="11" t="str">
        <f t="shared" si="24"/>
        <v>N</v>
      </c>
      <c r="AH91" s="8" t="str">
        <f t="shared" si="25"/>
        <v>N</v>
      </c>
    </row>
    <row r="92" spans="1:34">
      <c r="A92" s="11">
        <v>191</v>
      </c>
      <c r="B92" s="3" t="s">
        <v>21</v>
      </c>
      <c r="C92" s="3" t="s">
        <v>23</v>
      </c>
      <c r="D92" s="3" t="s">
        <v>22</v>
      </c>
      <c r="E92" s="3" t="s">
        <v>24</v>
      </c>
      <c r="F92" s="3">
        <v>85004</v>
      </c>
      <c r="G92" s="3" t="s">
        <v>27</v>
      </c>
      <c r="H92" s="11" t="s">
        <v>25</v>
      </c>
      <c r="I92" s="11"/>
      <c r="J92" s="3" t="s">
        <v>26</v>
      </c>
      <c r="K92" s="3" t="s">
        <v>28</v>
      </c>
      <c r="L92" s="3" t="s">
        <v>219</v>
      </c>
      <c r="M92" s="3">
        <v>6</v>
      </c>
      <c r="N92" s="5">
        <v>43003</v>
      </c>
      <c r="O92" s="5">
        <v>43008</v>
      </c>
      <c r="P92" s="5">
        <v>43189</v>
      </c>
      <c r="Q92" s="5">
        <v>43189</v>
      </c>
      <c r="R92" s="5"/>
      <c r="S92" s="5">
        <v>43115</v>
      </c>
      <c r="T92" s="5"/>
      <c r="U92" s="11" t="str">
        <f t="shared" si="13"/>
        <v>CN</v>
      </c>
      <c r="V92" s="3">
        <v>456</v>
      </c>
      <c r="W92" s="11">
        <f t="shared" si="14"/>
        <v>414.96000000000004</v>
      </c>
      <c r="X92" s="11">
        <f t="shared" si="15"/>
        <v>31.92</v>
      </c>
      <c r="Y92" s="11">
        <f t="shared" si="16"/>
        <v>9.120000000000001</v>
      </c>
      <c r="Z92" s="11">
        <f t="shared" si="17"/>
        <v>0</v>
      </c>
      <c r="AA92" s="11">
        <f t="shared" si="18"/>
        <v>0</v>
      </c>
      <c r="AB92" s="11">
        <f t="shared" si="19"/>
        <v>0.02</v>
      </c>
      <c r="AC92" s="11">
        <f t="shared" si="20"/>
        <v>9.120000000000001</v>
      </c>
      <c r="AD92" s="11">
        <f t="shared" si="21"/>
        <v>1.5200000000000002</v>
      </c>
      <c r="AE92" s="11" t="str">
        <f t="shared" si="22"/>
        <v>Partial Amt Paid</v>
      </c>
      <c r="AF92" s="11" t="str">
        <f t="shared" si="23"/>
        <v>Unearned Comm</v>
      </c>
      <c r="AG92" s="11" t="str">
        <f t="shared" si="24"/>
        <v>N</v>
      </c>
      <c r="AH92" s="8" t="str">
        <f t="shared" si="25"/>
        <v>N</v>
      </c>
    </row>
    <row r="93" spans="1:34">
      <c r="A93" s="11">
        <v>192</v>
      </c>
      <c r="B93" s="3" t="s">
        <v>21</v>
      </c>
      <c r="C93" s="3" t="s">
        <v>23</v>
      </c>
      <c r="D93" s="3" t="s">
        <v>22</v>
      </c>
      <c r="E93" s="3" t="s">
        <v>24</v>
      </c>
      <c r="F93" s="3">
        <v>85004</v>
      </c>
      <c r="G93" s="3" t="s">
        <v>27</v>
      </c>
      <c r="H93" s="11" t="s">
        <v>25</v>
      </c>
      <c r="I93" s="11"/>
      <c r="J93" s="3" t="s">
        <v>26</v>
      </c>
      <c r="K93" s="3" t="s">
        <v>28</v>
      </c>
      <c r="L93" s="3" t="s">
        <v>220</v>
      </c>
      <c r="M93" s="3">
        <v>6</v>
      </c>
      <c r="N93" s="5">
        <v>43094</v>
      </c>
      <c r="O93" s="5">
        <v>43099</v>
      </c>
      <c r="P93" s="5">
        <v>43281</v>
      </c>
      <c r="Q93" s="5">
        <v>43281</v>
      </c>
      <c r="R93" s="5"/>
      <c r="S93" s="5">
        <v>43210</v>
      </c>
      <c r="T93" s="5"/>
      <c r="U93" s="11" t="str">
        <f t="shared" si="13"/>
        <v>CN</v>
      </c>
      <c r="V93" s="3">
        <v>865</v>
      </c>
      <c r="W93" s="11">
        <f t="shared" si="14"/>
        <v>787.15</v>
      </c>
      <c r="X93" s="11">
        <f t="shared" si="15"/>
        <v>60.550000000000004</v>
      </c>
      <c r="Y93" s="11">
        <f t="shared" si="16"/>
        <v>17.3</v>
      </c>
      <c r="Z93" s="11">
        <f t="shared" si="17"/>
        <v>0</v>
      </c>
      <c r="AA93" s="11">
        <f t="shared" si="18"/>
        <v>0</v>
      </c>
      <c r="AB93" s="11">
        <f t="shared" si="19"/>
        <v>0.02</v>
      </c>
      <c r="AC93" s="11">
        <f t="shared" si="20"/>
        <v>17.3</v>
      </c>
      <c r="AD93" s="11">
        <f t="shared" si="21"/>
        <v>2.8833333333333333</v>
      </c>
      <c r="AE93" s="11" t="str">
        <f t="shared" si="22"/>
        <v>Partial Amt Paid</v>
      </c>
      <c r="AF93" s="11" t="str">
        <f t="shared" si="23"/>
        <v>Unearned Comm</v>
      </c>
      <c r="AG93" s="11" t="str">
        <f t="shared" si="24"/>
        <v>N</v>
      </c>
      <c r="AH93" s="8" t="str">
        <f t="shared" si="25"/>
        <v>N</v>
      </c>
    </row>
    <row r="94" spans="1:34">
      <c r="A94" s="11">
        <v>193</v>
      </c>
      <c r="B94" s="3" t="s">
        <v>21</v>
      </c>
      <c r="C94" s="3" t="s">
        <v>23</v>
      </c>
      <c r="D94" s="3" t="s">
        <v>22</v>
      </c>
      <c r="E94" s="3" t="s">
        <v>24</v>
      </c>
      <c r="F94" s="3">
        <v>85004</v>
      </c>
      <c r="G94" s="3" t="s">
        <v>27</v>
      </c>
      <c r="H94" s="11" t="s">
        <v>25</v>
      </c>
      <c r="I94" s="11"/>
      <c r="J94" s="3" t="s">
        <v>26</v>
      </c>
      <c r="K94" s="3" t="s">
        <v>28</v>
      </c>
      <c r="L94" s="3" t="s">
        <v>221</v>
      </c>
      <c r="M94" s="12">
        <v>6</v>
      </c>
      <c r="N94" s="5">
        <v>42962</v>
      </c>
      <c r="O94" s="5">
        <v>42967</v>
      </c>
      <c r="P94" s="5">
        <v>43151</v>
      </c>
      <c r="Q94" s="5">
        <v>43151</v>
      </c>
      <c r="R94" s="5"/>
      <c r="S94" s="5">
        <v>43059</v>
      </c>
      <c r="T94" s="5"/>
      <c r="U94" s="11" t="str">
        <f t="shared" si="13"/>
        <v>CN</v>
      </c>
      <c r="V94" s="3">
        <v>723</v>
      </c>
      <c r="W94" s="11">
        <f t="shared" si="14"/>
        <v>657.93000000000006</v>
      </c>
      <c r="X94" s="11">
        <f t="shared" si="15"/>
        <v>50.610000000000007</v>
      </c>
      <c r="Y94" s="11">
        <f t="shared" si="16"/>
        <v>14.46</v>
      </c>
      <c r="Z94" s="11">
        <f t="shared" si="17"/>
        <v>0</v>
      </c>
      <c r="AA94" s="11">
        <f t="shared" si="18"/>
        <v>0</v>
      </c>
      <c r="AB94" s="11">
        <f t="shared" si="19"/>
        <v>0.02</v>
      </c>
      <c r="AC94" s="11">
        <f t="shared" si="20"/>
        <v>14.46</v>
      </c>
      <c r="AD94" s="11">
        <f t="shared" si="21"/>
        <v>2.41</v>
      </c>
      <c r="AE94" s="11" t="str">
        <f t="shared" si="22"/>
        <v>Partial Amt Paid</v>
      </c>
      <c r="AF94" s="11" t="str">
        <f t="shared" si="23"/>
        <v>Unearned Comm</v>
      </c>
      <c r="AG94" s="11" t="str">
        <f t="shared" si="24"/>
        <v>N</v>
      </c>
      <c r="AH94" s="8" t="str">
        <f t="shared" si="25"/>
        <v>N</v>
      </c>
    </row>
    <row r="95" spans="1:34">
      <c r="A95" s="11">
        <v>194</v>
      </c>
      <c r="B95" s="3" t="s">
        <v>21</v>
      </c>
      <c r="C95" s="3" t="s">
        <v>23</v>
      </c>
      <c r="D95" s="3" t="s">
        <v>22</v>
      </c>
      <c r="E95" s="3" t="s">
        <v>24</v>
      </c>
      <c r="F95" s="3">
        <v>85004</v>
      </c>
      <c r="G95" s="3" t="s">
        <v>27</v>
      </c>
      <c r="H95" s="11" t="s">
        <v>25</v>
      </c>
      <c r="I95" s="11"/>
      <c r="J95" s="3" t="s">
        <v>26</v>
      </c>
      <c r="K95" s="3" t="s">
        <v>28</v>
      </c>
      <c r="L95" s="3" t="s">
        <v>222</v>
      </c>
      <c r="M95" s="12">
        <v>6</v>
      </c>
      <c r="N95" s="5">
        <v>43117</v>
      </c>
      <c r="O95" s="5">
        <v>43120</v>
      </c>
      <c r="P95" s="5">
        <v>43301</v>
      </c>
      <c r="Q95" s="5">
        <v>43301</v>
      </c>
      <c r="R95" s="5"/>
      <c r="S95" s="5">
        <v>43210</v>
      </c>
      <c r="T95" s="5"/>
      <c r="U95" s="11" t="str">
        <f t="shared" si="13"/>
        <v>CN</v>
      </c>
      <c r="V95" s="3">
        <v>721</v>
      </c>
      <c r="W95" s="11">
        <f t="shared" si="14"/>
        <v>656.11</v>
      </c>
      <c r="X95" s="11">
        <f t="shared" si="15"/>
        <v>50.470000000000006</v>
      </c>
      <c r="Y95" s="11">
        <f t="shared" si="16"/>
        <v>14.42</v>
      </c>
      <c r="Z95" s="11">
        <f t="shared" si="17"/>
        <v>0</v>
      </c>
      <c r="AA95" s="11">
        <f t="shared" si="18"/>
        <v>0</v>
      </c>
      <c r="AB95" s="11">
        <f t="shared" si="19"/>
        <v>0.02</v>
      </c>
      <c r="AC95" s="11">
        <f t="shared" si="20"/>
        <v>14.42</v>
      </c>
      <c r="AD95" s="11">
        <f t="shared" si="21"/>
        <v>2.4033333333333333</v>
      </c>
      <c r="AE95" s="11" t="str">
        <f t="shared" si="22"/>
        <v>Partial Amt Paid</v>
      </c>
      <c r="AF95" s="11" t="str">
        <f t="shared" si="23"/>
        <v>Unearned Comm</v>
      </c>
      <c r="AG95" s="11" t="str">
        <f t="shared" si="24"/>
        <v>N</v>
      </c>
      <c r="AH95" s="8" t="str">
        <f t="shared" si="25"/>
        <v>N</v>
      </c>
    </row>
    <row r="96" spans="1:34">
      <c r="A96" s="11">
        <v>195</v>
      </c>
      <c r="B96" s="3" t="s">
        <v>21</v>
      </c>
      <c r="C96" s="3" t="s">
        <v>23</v>
      </c>
      <c r="D96" s="3" t="s">
        <v>22</v>
      </c>
      <c r="E96" s="3" t="s">
        <v>24</v>
      </c>
      <c r="F96" s="3">
        <v>85004</v>
      </c>
      <c r="G96" s="3" t="s">
        <v>27</v>
      </c>
      <c r="H96" s="11" t="s">
        <v>25</v>
      </c>
      <c r="I96" s="11"/>
      <c r="J96" s="3" t="s">
        <v>26</v>
      </c>
      <c r="K96" s="3" t="s">
        <v>28</v>
      </c>
      <c r="L96" s="3" t="s">
        <v>223</v>
      </c>
      <c r="M96" s="12">
        <v>6</v>
      </c>
      <c r="N96" s="5">
        <v>43130</v>
      </c>
      <c r="O96" s="5">
        <v>43131</v>
      </c>
      <c r="P96" s="5">
        <v>43312</v>
      </c>
      <c r="Q96" s="5">
        <v>43312</v>
      </c>
      <c r="R96" s="5"/>
      <c r="S96" s="5">
        <v>43220</v>
      </c>
      <c r="T96" s="5"/>
      <c r="U96" s="11" t="str">
        <f t="shared" si="13"/>
        <v>CN</v>
      </c>
      <c r="V96" s="3">
        <v>735</v>
      </c>
      <c r="W96" s="11">
        <f t="shared" si="14"/>
        <v>668.85</v>
      </c>
      <c r="X96" s="11">
        <f t="shared" si="15"/>
        <v>51.45</v>
      </c>
      <c r="Y96" s="11">
        <f t="shared" si="16"/>
        <v>14.700000000000001</v>
      </c>
      <c r="Z96" s="11">
        <f t="shared" si="17"/>
        <v>0</v>
      </c>
      <c r="AA96" s="11">
        <f t="shared" si="18"/>
        <v>0</v>
      </c>
      <c r="AB96" s="11">
        <f t="shared" si="19"/>
        <v>0.02</v>
      </c>
      <c r="AC96" s="11">
        <f t="shared" si="20"/>
        <v>14.700000000000001</v>
      </c>
      <c r="AD96" s="11">
        <f t="shared" si="21"/>
        <v>2.4500000000000002</v>
      </c>
      <c r="AE96" s="11" t="str">
        <f t="shared" si="22"/>
        <v>Partial Amt Paid</v>
      </c>
      <c r="AF96" s="11" t="str">
        <f t="shared" si="23"/>
        <v>Unearned Comm</v>
      </c>
      <c r="AG96" s="11" t="str">
        <f t="shared" si="24"/>
        <v>N</v>
      </c>
      <c r="AH96" s="8" t="str">
        <f t="shared" si="25"/>
        <v>N</v>
      </c>
    </row>
    <row r="97" spans="1:34">
      <c r="A97" s="11">
        <v>196</v>
      </c>
      <c r="B97" s="3" t="s">
        <v>21</v>
      </c>
      <c r="C97" s="3" t="s">
        <v>23</v>
      </c>
      <c r="D97" s="3" t="s">
        <v>22</v>
      </c>
      <c r="E97" s="3" t="s">
        <v>24</v>
      </c>
      <c r="F97" s="3">
        <v>85004</v>
      </c>
      <c r="G97" s="3" t="s">
        <v>27</v>
      </c>
      <c r="H97" s="11" t="s">
        <v>25</v>
      </c>
      <c r="I97" s="11"/>
      <c r="J97" s="3" t="s">
        <v>26</v>
      </c>
      <c r="K97" s="3" t="s">
        <v>28</v>
      </c>
      <c r="L97" s="3" t="s">
        <v>224</v>
      </c>
      <c r="M97" s="12">
        <v>6</v>
      </c>
      <c r="N97" s="5">
        <v>43047</v>
      </c>
      <c r="O97" s="5">
        <v>43049</v>
      </c>
      <c r="P97" s="5">
        <v>43230</v>
      </c>
      <c r="Q97" s="5">
        <v>43230</v>
      </c>
      <c r="R97" s="5"/>
      <c r="S97" s="5">
        <v>43141</v>
      </c>
      <c r="T97" s="5"/>
      <c r="U97" s="11" t="str">
        <f t="shared" si="13"/>
        <v>CN</v>
      </c>
      <c r="V97" s="3">
        <v>736</v>
      </c>
      <c r="W97" s="11">
        <f t="shared" si="14"/>
        <v>669.76</v>
      </c>
      <c r="X97" s="11">
        <f t="shared" si="15"/>
        <v>51.52</v>
      </c>
      <c r="Y97" s="11">
        <f t="shared" si="16"/>
        <v>14.72</v>
      </c>
      <c r="Z97" s="11">
        <f t="shared" si="17"/>
        <v>0</v>
      </c>
      <c r="AA97" s="11">
        <f t="shared" si="18"/>
        <v>0</v>
      </c>
      <c r="AB97" s="11">
        <f t="shared" si="19"/>
        <v>0.02</v>
      </c>
      <c r="AC97" s="11">
        <f t="shared" si="20"/>
        <v>14.72</v>
      </c>
      <c r="AD97" s="11">
        <f t="shared" si="21"/>
        <v>2.4533333333333336</v>
      </c>
      <c r="AE97" s="11" t="str">
        <f t="shared" si="22"/>
        <v>Partial Amt Paid</v>
      </c>
      <c r="AF97" s="11" t="str">
        <f t="shared" si="23"/>
        <v>Unearned Comm</v>
      </c>
      <c r="AG97" s="11" t="str">
        <f t="shared" si="24"/>
        <v>N</v>
      </c>
      <c r="AH97" s="8" t="str">
        <f t="shared" si="25"/>
        <v>N</v>
      </c>
    </row>
    <row r="98" spans="1:34">
      <c r="A98" s="11">
        <v>197</v>
      </c>
      <c r="B98" s="3" t="s">
        <v>21</v>
      </c>
      <c r="C98" s="3" t="s">
        <v>23</v>
      </c>
      <c r="D98" s="3" t="s">
        <v>22</v>
      </c>
      <c r="E98" s="3" t="s">
        <v>24</v>
      </c>
      <c r="F98" s="3">
        <v>85004</v>
      </c>
      <c r="G98" s="3" t="s">
        <v>27</v>
      </c>
      <c r="H98" s="11" t="s">
        <v>25</v>
      </c>
      <c r="I98" s="11"/>
      <c r="J98" s="3" t="s">
        <v>26</v>
      </c>
      <c r="K98" s="3" t="s">
        <v>28</v>
      </c>
      <c r="L98" s="3" t="s">
        <v>225</v>
      </c>
      <c r="M98" s="12">
        <v>6</v>
      </c>
      <c r="N98" s="5">
        <v>43107</v>
      </c>
      <c r="O98" s="5">
        <v>43110</v>
      </c>
      <c r="P98" s="5">
        <v>43291</v>
      </c>
      <c r="Q98" s="5">
        <v>43291</v>
      </c>
      <c r="R98" s="5"/>
      <c r="S98" s="5">
        <v>43200</v>
      </c>
      <c r="T98" s="5"/>
      <c r="U98" s="11" t="str">
        <f t="shared" si="13"/>
        <v>CN</v>
      </c>
      <c r="V98" s="3">
        <v>763</v>
      </c>
      <c r="W98" s="11">
        <f t="shared" si="14"/>
        <v>694.33</v>
      </c>
      <c r="X98" s="11">
        <f t="shared" si="15"/>
        <v>53.410000000000004</v>
      </c>
      <c r="Y98" s="11">
        <f t="shared" si="16"/>
        <v>15.26</v>
      </c>
      <c r="Z98" s="11">
        <f t="shared" si="17"/>
        <v>0</v>
      </c>
      <c r="AA98" s="11">
        <f t="shared" si="18"/>
        <v>0</v>
      </c>
      <c r="AB98" s="11">
        <f t="shared" si="19"/>
        <v>0.02</v>
      </c>
      <c r="AC98" s="11">
        <f t="shared" si="20"/>
        <v>15.26</v>
      </c>
      <c r="AD98" s="11">
        <f t="shared" si="21"/>
        <v>2.5433333333333334</v>
      </c>
      <c r="AE98" s="11" t="str">
        <f t="shared" si="22"/>
        <v>Partial Amt Paid</v>
      </c>
      <c r="AF98" s="11" t="str">
        <f t="shared" si="23"/>
        <v>Unearned Comm</v>
      </c>
      <c r="AG98" s="11" t="str">
        <f t="shared" si="24"/>
        <v>N</v>
      </c>
      <c r="AH98" s="8" t="str">
        <f t="shared" si="25"/>
        <v>N</v>
      </c>
    </row>
    <row r="99" spans="1:34">
      <c r="A99" s="11">
        <v>198</v>
      </c>
      <c r="B99" s="3" t="s">
        <v>21</v>
      </c>
      <c r="C99" s="3" t="s">
        <v>23</v>
      </c>
      <c r="D99" s="3" t="s">
        <v>22</v>
      </c>
      <c r="E99" s="3" t="s">
        <v>24</v>
      </c>
      <c r="F99" s="3">
        <v>85004</v>
      </c>
      <c r="G99" s="3" t="s">
        <v>27</v>
      </c>
      <c r="H99" s="11" t="s">
        <v>25</v>
      </c>
      <c r="I99" s="11"/>
      <c r="J99" s="3" t="s">
        <v>26</v>
      </c>
      <c r="K99" s="3" t="s">
        <v>28</v>
      </c>
      <c r="L99" s="3" t="s">
        <v>226</v>
      </c>
      <c r="M99" s="12">
        <v>6</v>
      </c>
      <c r="N99" s="5">
        <v>43104</v>
      </c>
      <c r="O99" s="5">
        <v>43106</v>
      </c>
      <c r="P99" s="5">
        <v>43287</v>
      </c>
      <c r="Q99" s="5">
        <v>43287</v>
      </c>
      <c r="R99" s="5"/>
      <c r="S99" s="5">
        <v>43196</v>
      </c>
      <c r="T99" s="5"/>
      <c r="U99" s="11" t="str">
        <f t="shared" si="13"/>
        <v>CN</v>
      </c>
      <c r="V99" s="3">
        <v>743</v>
      </c>
      <c r="W99" s="11">
        <f t="shared" si="14"/>
        <v>676.13</v>
      </c>
      <c r="X99" s="11">
        <f t="shared" si="15"/>
        <v>52.010000000000005</v>
      </c>
      <c r="Y99" s="11">
        <f t="shared" si="16"/>
        <v>14.86</v>
      </c>
      <c r="Z99" s="11">
        <f t="shared" si="17"/>
        <v>0</v>
      </c>
      <c r="AA99" s="11">
        <f t="shared" si="18"/>
        <v>0</v>
      </c>
      <c r="AB99" s="11">
        <f t="shared" si="19"/>
        <v>0.02</v>
      </c>
      <c r="AC99" s="11">
        <f t="shared" si="20"/>
        <v>14.86</v>
      </c>
      <c r="AD99" s="11">
        <f t="shared" si="21"/>
        <v>2.4766666666666666</v>
      </c>
      <c r="AE99" s="11" t="str">
        <f t="shared" si="22"/>
        <v>Partial Amt Paid</v>
      </c>
      <c r="AF99" s="11" t="str">
        <f t="shared" si="23"/>
        <v>Unearned Comm</v>
      </c>
      <c r="AG99" s="11" t="str">
        <f t="shared" si="24"/>
        <v>N</v>
      </c>
      <c r="AH99" s="8" t="str">
        <f t="shared" si="25"/>
        <v>N</v>
      </c>
    </row>
    <row r="100" spans="1:34">
      <c r="A100" s="11">
        <v>199</v>
      </c>
      <c r="B100" s="3" t="s">
        <v>21</v>
      </c>
      <c r="C100" s="3" t="s">
        <v>23</v>
      </c>
      <c r="D100" s="3" t="s">
        <v>22</v>
      </c>
      <c r="E100" s="3" t="s">
        <v>24</v>
      </c>
      <c r="F100" s="3">
        <v>85004</v>
      </c>
      <c r="G100" s="3" t="s">
        <v>27</v>
      </c>
      <c r="H100" s="11" t="s">
        <v>25</v>
      </c>
      <c r="I100" s="11"/>
      <c r="J100" s="3" t="s">
        <v>26</v>
      </c>
      <c r="K100" s="3" t="s">
        <v>28</v>
      </c>
      <c r="L100" s="3" t="s">
        <v>227</v>
      </c>
      <c r="M100" s="12">
        <v>6</v>
      </c>
      <c r="N100" s="5">
        <v>43110</v>
      </c>
      <c r="O100" s="5">
        <v>43115</v>
      </c>
      <c r="P100" s="5">
        <v>43296</v>
      </c>
      <c r="Q100" s="5">
        <v>43296</v>
      </c>
      <c r="R100" s="5"/>
      <c r="S100" s="5">
        <v>43205</v>
      </c>
      <c r="T100" s="5"/>
      <c r="U100" s="11" t="str">
        <f t="shared" si="13"/>
        <v>CN</v>
      </c>
      <c r="V100" s="3">
        <v>921</v>
      </c>
      <c r="W100" s="11">
        <f t="shared" si="14"/>
        <v>838.11</v>
      </c>
      <c r="X100" s="11">
        <f t="shared" si="15"/>
        <v>64.470000000000013</v>
      </c>
      <c r="Y100" s="11">
        <f t="shared" si="16"/>
        <v>18.420000000000002</v>
      </c>
      <c r="Z100" s="11">
        <f t="shared" si="17"/>
        <v>0</v>
      </c>
      <c r="AA100" s="11">
        <f t="shared" si="18"/>
        <v>0</v>
      </c>
      <c r="AB100" s="11">
        <f t="shared" si="19"/>
        <v>0.02</v>
      </c>
      <c r="AC100" s="11">
        <f t="shared" si="20"/>
        <v>18.420000000000002</v>
      </c>
      <c r="AD100" s="11">
        <f t="shared" si="21"/>
        <v>3.0700000000000003</v>
      </c>
      <c r="AE100" s="11" t="str">
        <f t="shared" si="22"/>
        <v>Partial Amt Paid</v>
      </c>
      <c r="AF100" s="11" t="str">
        <f t="shared" si="23"/>
        <v>Unearned Comm</v>
      </c>
      <c r="AG100" s="11" t="str">
        <f t="shared" si="24"/>
        <v>N</v>
      </c>
      <c r="AH100" s="8" t="str">
        <f t="shared" si="25"/>
        <v>N</v>
      </c>
    </row>
    <row r="101" spans="1:34">
      <c r="A101" s="11">
        <v>200</v>
      </c>
      <c r="B101" s="3" t="s">
        <v>21</v>
      </c>
      <c r="C101" s="3" t="s">
        <v>23</v>
      </c>
      <c r="D101" s="3" t="s">
        <v>22</v>
      </c>
      <c r="E101" s="3" t="s">
        <v>24</v>
      </c>
      <c r="F101" s="3">
        <v>85004</v>
      </c>
      <c r="G101" s="3" t="s">
        <v>27</v>
      </c>
      <c r="H101" s="11" t="s">
        <v>25</v>
      </c>
      <c r="I101" s="11"/>
      <c r="J101" s="3" t="s">
        <v>26</v>
      </c>
      <c r="K101" s="3" t="s">
        <v>28</v>
      </c>
      <c r="L101" s="3" t="s">
        <v>228</v>
      </c>
      <c r="M101" s="12">
        <v>6</v>
      </c>
      <c r="N101" s="5">
        <v>43117</v>
      </c>
      <c r="O101" s="5">
        <v>43120</v>
      </c>
      <c r="P101" s="5">
        <v>43301</v>
      </c>
      <c r="Q101" s="5">
        <v>43301</v>
      </c>
      <c r="R101" s="5"/>
      <c r="S101" s="5">
        <v>43210</v>
      </c>
      <c r="T101" s="5"/>
      <c r="U101" s="11" t="str">
        <f t="shared" si="13"/>
        <v>CN</v>
      </c>
      <c r="V101" s="3">
        <v>721</v>
      </c>
      <c r="W101" s="11">
        <f t="shared" si="14"/>
        <v>656.11</v>
      </c>
      <c r="X101" s="11">
        <f t="shared" si="15"/>
        <v>50.470000000000006</v>
      </c>
      <c r="Y101" s="11">
        <f t="shared" si="16"/>
        <v>14.42</v>
      </c>
      <c r="Z101" s="11">
        <f t="shared" si="17"/>
        <v>0</v>
      </c>
      <c r="AA101" s="11">
        <f t="shared" si="18"/>
        <v>0</v>
      </c>
      <c r="AB101" s="11">
        <f t="shared" si="19"/>
        <v>0.02</v>
      </c>
      <c r="AC101" s="11">
        <f t="shared" si="20"/>
        <v>14.42</v>
      </c>
      <c r="AD101" s="11">
        <f t="shared" si="21"/>
        <v>2.4033333333333333</v>
      </c>
      <c r="AE101" s="11" t="str">
        <f t="shared" si="22"/>
        <v>Partial Amt Paid</v>
      </c>
      <c r="AF101" s="11" t="str">
        <f t="shared" si="23"/>
        <v>Unearned Comm</v>
      </c>
      <c r="AG101" s="11" t="str">
        <f t="shared" si="24"/>
        <v>N</v>
      </c>
      <c r="AH101" s="8" t="str">
        <f t="shared" si="25"/>
        <v>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2"/>
  <sheetViews>
    <sheetView topLeftCell="B1" workbookViewId="0">
      <selection activeCell="B2" sqref="B2:AH2"/>
    </sheetView>
  </sheetViews>
  <sheetFormatPr defaultColWidth="17.42578125" defaultRowHeight="15"/>
  <cols>
    <col min="1" max="1" width="11.5703125" style="7" customWidth="1"/>
    <col min="2" max="2" width="16.7109375" customWidth="1"/>
    <col min="3" max="3" width="18.85546875" customWidth="1"/>
    <col min="5" max="5" width="31.28515625" customWidth="1"/>
    <col min="8" max="9" width="25" customWidth="1"/>
    <col min="21" max="21" width="22.140625" customWidth="1"/>
    <col min="22" max="22" width="23.5703125" style="7" customWidth="1"/>
    <col min="23" max="23" width="21.140625" customWidth="1"/>
    <col min="27" max="27" width="21.28515625" customWidth="1"/>
    <col min="28" max="28" width="23.7109375" customWidth="1"/>
    <col min="29" max="29" width="20.5703125" customWidth="1"/>
    <col min="30" max="30" width="29.5703125" customWidth="1"/>
  </cols>
  <sheetData>
    <row r="1" spans="1:35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429</v>
      </c>
      <c r="M1" s="2" t="s">
        <v>12</v>
      </c>
      <c r="N1" s="2" t="s">
        <v>430</v>
      </c>
      <c r="O1" s="2" t="s">
        <v>539</v>
      </c>
      <c r="P1" s="6" t="s">
        <v>432</v>
      </c>
      <c r="Q1" s="2" t="s">
        <v>431</v>
      </c>
      <c r="R1" s="2" t="s">
        <v>538</v>
      </c>
      <c r="S1" s="6" t="s">
        <v>435</v>
      </c>
      <c r="T1" s="6" t="s">
        <v>540</v>
      </c>
      <c r="U1" s="2" t="s">
        <v>13</v>
      </c>
      <c r="V1" s="2" t="s">
        <v>433</v>
      </c>
      <c r="W1" s="2" t="s">
        <v>434</v>
      </c>
      <c r="X1" s="2" t="s">
        <v>11</v>
      </c>
      <c r="Y1" s="2" t="s">
        <v>14</v>
      </c>
      <c r="Z1" s="2" t="s">
        <v>15</v>
      </c>
      <c r="AA1" s="2" t="s">
        <v>16</v>
      </c>
      <c r="AB1" s="2" t="s">
        <v>436</v>
      </c>
      <c r="AC1" s="2" t="s">
        <v>541</v>
      </c>
      <c r="AD1" s="2" t="s">
        <v>542</v>
      </c>
      <c r="AE1" s="2" t="s">
        <v>17</v>
      </c>
      <c r="AF1" s="2" t="s">
        <v>18</v>
      </c>
      <c r="AG1" s="2" t="s">
        <v>19</v>
      </c>
      <c r="AH1" s="2" t="s">
        <v>20</v>
      </c>
      <c r="AI1" s="4"/>
    </row>
    <row r="2" spans="1:35">
      <c r="A2" s="11">
        <v>200</v>
      </c>
      <c r="B2" s="3" t="s">
        <v>21</v>
      </c>
      <c r="C2" s="3" t="s">
        <v>23</v>
      </c>
      <c r="D2" s="3" t="s">
        <v>22</v>
      </c>
      <c r="E2" s="3" t="s">
        <v>24</v>
      </c>
      <c r="F2" s="3">
        <v>85004</v>
      </c>
      <c r="G2" s="3" t="s">
        <v>27</v>
      </c>
      <c r="H2" s="11" t="s">
        <v>25</v>
      </c>
      <c r="I2" s="11"/>
      <c r="J2" s="3" t="s">
        <v>26</v>
      </c>
      <c r="K2" s="3" t="s">
        <v>28</v>
      </c>
      <c r="L2" s="3" t="s">
        <v>229</v>
      </c>
      <c r="M2" s="3">
        <v>6</v>
      </c>
      <c r="N2" s="5">
        <v>42957</v>
      </c>
      <c r="O2" s="5">
        <v>42960</v>
      </c>
      <c r="P2" s="5">
        <v>43144</v>
      </c>
      <c r="Q2" s="5">
        <v>43144</v>
      </c>
      <c r="R2" s="11"/>
      <c r="S2" s="11"/>
      <c r="T2" s="8">
        <f>O2</f>
        <v>42960</v>
      </c>
      <c r="U2" s="11" t="str">
        <f>IF($S2&lt;&gt;"","CN",IF($R2&lt;&gt;"","RN",IF($R2="","NB")))</f>
        <v>NB</v>
      </c>
      <c r="V2" s="11">
        <f>'cn(past)'!V2</f>
        <v>460</v>
      </c>
      <c r="W2" s="11">
        <f>IF($AB2=0.02,$V2*0.91,IF($AB2=0.07,$V2*0.86,IF($AB2=0.03,$V2*0.9,IF($AB2=0.08,$V2*0.85))))</f>
        <v>414</v>
      </c>
      <c r="X2" s="11">
        <f>V2*0.07</f>
        <v>32.200000000000003</v>
      </c>
      <c r="Y2" s="11">
        <f>IF($O2&lt;&gt;"",$V2*0.02,0)</f>
        <v>9.2000000000000011</v>
      </c>
      <c r="Z2" s="11">
        <f>IF($R2&lt;&gt;"",$V2*0.05,0)</f>
        <v>0</v>
      </c>
      <c r="AA2" s="11">
        <f>IF($T2&lt;&gt;"",$V2*0.01,0)</f>
        <v>4.6000000000000005</v>
      </c>
      <c r="AB2" s="11">
        <f>IF(AND($Y2&lt;&gt;"",$Z2=0,$AA2=0),0.02,IF(AND($Y2&lt;&gt;"",$Z2&lt;&gt;"",$AA2=0),0.07,IF(AND($Y2&lt;&gt;"",$Z2=0,$AA2&lt;&gt;""),0.03,IF(AND($Y2&lt;&gt;"",$Z2&lt;&gt;"",$AA2&lt;&gt;""),0.08))))</f>
        <v>0.03</v>
      </c>
      <c r="AC2" s="11">
        <f>$Y2+$Z2+$AA2</f>
        <v>13.8</v>
      </c>
      <c r="AD2" s="11">
        <f>$AC2/$M2</f>
        <v>2.3000000000000003</v>
      </c>
      <c r="AE2" s="11" t="str">
        <f>IF(OR($U2="NB",$U2="RN"),"Paid in full","Partial Amt Paid")</f>
        <v>Paid in full</v>
      </c>
      <c r="AF2" s="11" t="str">
        <f>IF($S2&lt;&gt;"","Unearned Comm","Not Applicable")</f>
        <v>Not Applicable</v>
      </c>
      <c r="AG2" s="11" t="str">
        <f>IF(OR($U2="NB",$U2="RN"),"Y","N")</f>
        <v>Y</v>
      </c>
      <c r="AH2" s="8" t="str">
        <f>IF(AND($P2&gt;DATEVALUE("31-08-2018"),$U2&lt;&gt;"CN"),"Y","N")</f>
        <v>N</v>
      </c>
    </row>
    <row r="3" spans="1:35">
      <c r="A3" s="11">
        <v>201</v>
      </c>
      <c r="B3" s="3" t="s">
        <v>21</v>
      </c>
      <c r="C3" s="3" t="s">
        <v>23</v>
      </c>
      <c r="D3" s="3" t="s">
        <v>22</v>
      </c>
      <c r="E3" s="3" t="s">
        <v>24</v>
      </c>
      <c r="F3" s="3">
        <v>85004</v>
      </c>
      <c r="G3" s="3" t="s">
        <v>27</v>
      </c>
      <c r="H3" s="11" t="s">
        <v>25</v>
      </c>
      <c r="I3" s="11"/>
      <c r="J3" s="3" t="s">
        <v>26</v>
      </c>
      <c r="K3" s="3" t="s">
        <v>28</v>
      </c>
      <c r="L3" s="3" t="s">
        <v>230</v>
      </c>
      <c r="M3" s="3">
        <v>12</v>
      </c>
      <c r="N3" s="5">
        <v>42949</v>
      </c>
      <c r="O3" s="5">
        <v>42953</v>
      </c>
      <c r="P3" s="5">
        <v>43318</v>
      </c>
      <c r="Q3" s="5">
        <v>43318</v>
      </c>
      <c r="R3" s="11"/>
      <c r="S3" s="11"/>
      <c r="T3" s="8">
        <f t="shared" ref="T3:T31" si="0">O3</f>
        <v>42953</v>
      </c>
      <c r="U3" s="11" t="str">
        <f t="shared" ref="U3:U66" si="1">IF($S3&lt;&gt;"","CN",IF($R3&lt;&gt;"","RN",IF($R3="","NB")))</f>
        <v>NB</v>
      </c>
      <c r="V3" s="11">
        <f>'cn(past)'!V3</f>
        <v>900</v>
      </c>
      <c r="W3" s="11">
        <f t="shared" ref="W3:W66" si="2">IF($AB3=0.02,$V3*0.91,IF($AB3=0.07,$V3*0.86,IF($AB3=0.03,$V3*0.9,IF($AB3=0.08,$V3*0.85))))</f>
        <v>810</v>
      </c>
      <c r="X3" s="11">
        <f t="shared" ref="X3:X66" si="3">V3*0.07</f>
        <v>63.000000000000007</v>
      </c>
      <c r="Y3" s="11">
        <f t="shared" ref="Y3:Y66" si="4">IF($O3&lt;&gt;"",$V3*0.02,0)</f>
        <v>18</v>
      </c>
      <c r="Z3" s="11">
        <f t="shared" ref="Z3:Z31" si="5">IF($R3&lt;&gt;"",$V3*0.05,0)</f>
        <v>0</v>
      </c>
      <c r="AA3" s="11">
        <f t="shared" ref="AA3:AA66" si="6">IF($T3&lt;&gt;"",$V3*0.01,0)</f>
        <v>9</v>
      </c>
      <c r="AB3" s="11">
        <f t="shared" ref="AB3:AB66" si="7">IF(AND($Y3&lt;&gt;"",$Z3=0,$AA3=0),0.02,IF(AND($Y3&lt;&gt;"",$Z3&lt;&gt;"",$AA3=0),0.07,IF(AND($Y3&lt;&gt;"",$Z3=0,$AA3&lt;&gt;""),0.03,IF(AND($Y3&lt;&gt;"",$Z3&lt;&gt;"",$AA3&lt;&gt;""),0.08))))</f>
        <v>0.03</v>
      </c>
      <c r="AC3" s="11">
        <f t="shared" ref="AC3:AC66" si="8">$Y3+$Z3+$AA3</f>
        <v>27</v>
      </c>
      <c r="AD3" s="11">
        <f t="shared" ref="AD3:AD66" si="9">$AC3/$M3</f>
        <v>2.25</v>
      </c>
      <c r="AE3" s="11" t="str">
        <f t="shared" ref="AE3:AE66" si="10">IF(OR($U3="NB",$U3="RN"),"Paid in full","Partial Amt Paid")</f>
        <v>Paid in full</v>
      </c>
      <c r="AF3" s="11" t="str">
        <f t="shared" ref="AF3:AF66" si="11">IF($S3&lt;&gt;"","Unearned Comm","Not Applicable")</f>
        <v>Not Applicable</v>
      </c>
      <c r="AG3" s="11" t="str">
        <f t="shared" ref="AG3:AG66" si="12">IF(OR($U3="NB",$U3="RN"),"Y","N")</f>
        <v>Y</v>
      </c>
      <c r="AH3" s="8" t="str">
        <f t="shared" ref="AH3:AH66" si="13">IF(AND($P3&gt;DATEVALUE("31-08-2018"),$U3&lt;&gt;"CN"),"Y","N")</f>
        <v>N</v>
      </c>
    </row>
    <row r="4" spans="1:35">
      <c r="A4" s="11">
        <v>202</v>
      </c>
      <c r="B4" s="3" t="s">
        <v>21</v>
      </c>
      <c r="C4" s="3" t="s">
        <v>23</v>
      </c>
      <c r="D4" s="3" t="s">
        <v>22</v>
      </c>
      <c r="E4" s="3" t="s">
        <v>24</v>
      </c>
      <c r="F4" s="3">
        <v>85004</v>
      </c>
      <c r="G4" s="3" t="s">
        <v>27</v>
      </c>
      <c r="H4" s="11" t="s">
        <v>25</v>
      </c>
      <c r="I4" s="11"/>
      <c r="J4" s="3" t="s">
        <v>26</v>
      </c>
      <c r="K4" s="3" t="s">
        <v>28</v>
      </c>
      <c r="L4" s="3" t="s">
        <v>231</v>
      </c>
      <c r="M4" s="3">
        <v>12</v>
      </c>
      <c r="N4" s="5">
        <v>42962</v>
      </c>
      <c r="O4" s="5">
        <v>42967</v>
      </c>
      <c r="P4" s="5">
        <v>43151</v>
      </c>
      <c r="Q4" s="5">
        <v>43151</v>
      </c>
      <c r="R4" s="11"/>
      <c r="S4" s="11"/>
      <c r="T4" s="8">
        <f t="shared" si="0"/>
        <v>42967</v>
      </c>
      <c r="U4" s="11" t="str">
        <f t="shared" si="1"/>
        <v>NB</v>
      </c>
      <c r="V4" s="11">
        <f>'cn(past)'!V4</f>
        <v>1620</v>
      </c>
      <c r="W4" s="11">
        <f t="shared" si="2"/>
        <v>1458</v>
      </c>
      <c r="X4" s="11">
        <f t="shared" si="3"/>
        <v>113.4</v>
      </c>
      <c r="Y4" s="11">
        <f t="shared" si="4"/>
        <v>32.4</v>
      </c>
      <c r="Z4" s="11">
        <f t="shared" si="5"/>
        <v>0</v>
      </c>
      <c r="AA4" s="11">
        <f t="shared" si="6"/>
        <v>16.2</v>
      </c>
      <c r="AB4" s="11">
        <f t="shared" si="7"/>
        <v>0.03</v>
      </c>
      <c r="AC4" s="11">
        <f t="shared" si="8"/>
        <v>48.599999999999994</v>
      </c>
      <c r="AD4" s="11">
        <f t="shared" si="9"/>
        <v>4.05</v>
      </c>
      <c r="AE4" s="11" t="str">
        <f t="shared" si="10"/>
        <v>Paid in full</v>
      </c>
      <c r="AF4" s="11" t="str">
        <f t="shared" si="11"/>
        <v>Not Applicable</v>
      </c>
      <c r="AG4" s="11" t="str">
        <f t="shared" si="12"/>
        <v>Y</v>
      </c>
      <c r="AH4" s="8" t="str">
        <f t="shared" si="13"/>
        <v>N</v>
      </c>
    </row>
    <row r="5" spans="1:35">
      <c r="A5" s="11">
        <v>203</v>
      </c>
      <c r="B5" s="3" t="s">
        <v>21</v>
      </c>
      <c r="C5" s="3" t="s">
        <v>23</v>
      </c>
      <c r="D5" s="3" t="s">
        <v>22</v>
      </c>
      <c r="E5" s="3" t="s">
        <v>24</v>
      </c>
      <c r="F5" s="3">
        <v>85004</v>
      </c>
      <c r="G5" s="3" t="s">
        <v>27</v>
      </c>
      <c r="H5" s="11" t="s">
        <v>25</v>
      </c>
      <c r="I5" s="11"/>
      <c r="J5" s="3" t="s">
        <v>26</v>
      </c>
      <c r="K5" s="3" t="s">
        <v>28</v>
      </c>
      <c r="L5" s="3" t="s">
        <v>232</v>
      </c>
      <c r="M5" s="3">
        <v>12</v>
      </c>
      <c r="N5" s="5">
        <v>42953</v>
      </c>
      <c r="O5" s="5">
        <v>42959</v>
      </c>
      <c r="P5" s="5">
        <v>43324</v>
      </c>
      <c r="Q5" s="5">
        <v>43324</v>
      </c>
      <c r="R5" s="11"/>
      <c r="S5" s="11"/>
      <c r="T5" s="8">
        <f t="shared" si="0"/>
        <v>42959</v>
      </c>
      <c r="U5" s="11" t="str">
        <f t="shared" si="1"/>
        <v>NB</v>
      </c>
      <c r="V5" s="11">
        <f>'cn(past)'!V5</f>
        <v>1500</v>
      </c>
      <c r="W5" s="11">
        <f t="shared" si="2"/>
        <v>1350</v>
      </c>
      <c r="X5" s="11">
        <f t="shared" si="3"/>
        <v>105.00000000000001</v>
      </c>
      <c r="Y5" s="11">
        <f t="shared" si="4"/>
        <v>30</v>
      </c>
      <c r="Z5" s="11">
        <f t="shared" si="5"/>
        <v>0</v>
      </c>
      <c r="AA5" s="11">
        <f t="shared" si="6"/>
        <v>15</v>
      </c>
      <c r="AB5" s="11">
        <f t="shared" si="7"/>
        <v>0.03</v>
      </c>
      <c r="AC5" s="11">
        <f t="shared" si="8"/>
        <v>45</v>
      </c>
      <c r="AD5" s="11">
        <f t="shared" si="9"/>
        <v>3.75</v>
      </c>
      <c r="AE5" s="11" t="str">
        <f t="shared" si="10"/>
        <v>Paid in full</v>
      </c>
      <c r="AF5" s="11" t="str">
        <f t="shared" si="11"/>
        <v>Not Applicable</v>
      </c>
      <c r="AG5" s="11" t="str">
        <f t="shared" si="12"/>
        <v>Y</v>
      </c>
      <c r="AH5" s="8" t="str">
        <f t="shared" si="13"/>
        <v>N</v>
      </c>
    </row>
    <row r="6" spans="1:35">
      <c r="A6" s="11">
        <v>204</v>
      </c>
      <c r="B6" s="3" t="s">
        <v>21</v>
      </c>
      <c r="C6" s="3" t="s">
        <v>23</v>
      </c>
      <c r="D6" s="3" t="s">
        <v>22</v>
      </c>
      <c r="E6" s="3" t="s">
        <v>24</v>
      </c>
      <c r="F6" s="3">
        <v>85004</v>
      </c>
      <c r="G6" s="3" t="s">
        <v>27</v>
      </c>
      <c r="H6" s="11" t="s">
        <v>25</v>
      </c>
      <c r="I6" s="11"/>
      <c r="J6" s="3" t="s">
        <v>26</v>
      </c>
      <c r="K6" s="3" t="s">
        <v>28</v>
      </c>
      <c r="L6" s="3" t="s">
        <v>233</v>
      </c>
      <c r="M6" s="3">
        <v>6</v>
      </c>
      <c r="N6" s="5">
        <v>42972</v>
      </c>
      <c r="O6" s="5">
        <v>42974</v>
      </c>
      <c r="P6" s="5">
        <v>43158</v>
      </c>
      <c r="Q6" s="5">
        <v>43158</v>
      </c>
      <c r="R6" s="11"/>
      <c r="S6" s="11"/>
      <c r="T6" s="8">
        <f t="shared" si="0"/>
        <v>42974</v>
      </c>
      <c r="U6" s="11" t="str">
        <f t="shared" si="1"/>
        <v>NB</v>
      </c>
      <c r="V6" s="11">
        <f>'cn(past)'!V6</f>
        <v>500</v>
      </c>
      <c r="W6" s="11">
        <f t="shared" si="2"/>
        <v>450</v>
      </c>
      <c r="X6" s="11">
        <f t="shared" si="3"/>
        <v>35</v>
      </c>
      <c r="Y6" s="11">
        <f t="shared" si="4"/>
        <v>10</v>
      </c>
      <c r="Z6" s="11">
        <f t="shared" si="5"/>
        <v>0</v>
      </c>
      <c r="AA6" s="11">
        <f t="shared" si="6"/>
        <v>5</v>
      </c>
      <c r="AB6" s="11">
        <f t="shared" si="7"/>
        <v>0.03</v>
      </c>
      <c r="AC6" s="11">
        <f t="shared" si="8"/>
        <v>15</v>
      </c>
      <c r="AD6" s="11">
        <f t="shared" si="9"/>
        <v>2.5</v>
      </c>
      <c r="AE6" s="11" t="str">
        <f t="shared" si="10"/>
        <v>Paid in full</v>
      </c>
      <c r="AF6" s="11" t="str">
        <f t="shared" si="11"/>
        <v>Not Applicable</v>
      </c>
      <c r="AG6" s="11" t="str">
        <f t="shared" si="12"/>
        <v>Y</v>
      </c>
      <c r="AH6" s="8" t="str">
        <f t="shared" si="13"/>
        <v>N</v>
      </c>
    </row>
    <row r="7" spans="1:35">
      <c r="A7" s="11">
        <v>205</v>
      </c>
      <c r="B7" s="3" t="s">
        <v>21</v>
      </c>
      <c r="C7" s="3" t="s">
        <v>23</v>
      </c>
      <c r="D7" s="3" t="s">
        <v>22</v>
      </c>
      <c r="E7" s="3" t="s">
        <v>24</v>
      </c>
      <c r="F7" s="3">
        <v>85004</v>
      </c>
      <c r="G7" s="3" t="s">
        <v>27</v>
      </c>
      <c r="H7" s="11" t="s">
        <v>25</v>
      </c>
      <c r="I7" s="11"/>
      <c r="J7" s="3" t="s">
        <v>26</v>
      </c>
      <c r="K7" s="3" t="s">
        <v>28</v>
      </c>
      <c r="L7" s="3" t="s">
        <v>234</v>
      </c>
      <c r="M7" s="3">
        <v>12</v>
      </c>
      <c r="N7" s="5">
        <v>42959</v>
      </c>
      <c r="O7" s="5">
        <v>42964</v>
      </c>
      <c r="P7" s="5">
        <v>43329</v>
      </c>
      <c r="Q7" s="5">
        <v>43329</v>
      </c>
      <c r="R7" s="11"/>
      <c r="S7" s="11"/>
      <c r="T7" s="8">
        <f t="shared" si="0"/>
        <v>42964</v>
      </c>
      <c r="U7" s="11" t="str">
        <f t="shared" si="1"/>
        <v>NB</v>
      </c>
      <c r="V7" s="11">
        <f>'cn(past)'!V7</f>
        <v>1100</v>
      </c>
      <c r="W7" s="11">
        <f t="shared" si="2"/>
        <v>990</v>
      </c>
      <c r="X7" s="11">
        <f t="shared" si="3"/>
        <v>77.000000000000014</v>
      </c>
      <c r="Y7" s="11">
        <f t="shared" si="4"/>
        <v>22</v>
      </c>
      <c r="Z7" s="11">
        <f t="shared" si="5"/>
        <v>0</v>
      </c>
      <c r="AA7" s="11">
        <f t="shared" si="6"/>
        <v>11</v>
      </c>
      <c r="AB7" s="11">
        <f t="shared" si="7"/>
        <v>0.03</v>
      </c>
      <c r="AC7" s="11">
        <f t="shared" si="8"/>
        <v>33</v>
      </c>
      <c r="AD7" s="11">
        <f t="shared" si="9"/>
        <v>2.75</v>
      </c>
      <c r="AE7" s="11" t="str">
        <f t="shared" si="10"/>
        <v>Paid in full</v>
      </c>
      <c r="AF7" s="11" t="str">
        <f t="shared" si="11"/>
        <v>Not Applicable</v>
      </c>
      <c r="AG7" s="11" t="str">
        <f t="shared" si="12"/>
        <v>Y</v>
      </c>
      <c r="AH7" s="8" t="str">
        <f t="shared" si="13"/>
        <v>N</v>
      </c>
    </row>
    <row r="8" spans="1:35">
      <c r="A8" s="11">
        <v>206</v>
      </c>
      <c r="B8" s="3" t="s">
        <v>21</v>
      </c>
      <c r="C8" s="3" t="s">
        <v>23</v>
      </c>
      <c r="D8" s="3" t="s">
        <v>22</v>
      </c>
      <c r="E8" s="3" t="s">
        <v>24</v>
      </c>
      <c r="F8" s="3">
        <v>85004</v>
      </c>
      <c r="G8" s="3" t="s">
        <v>27</v>
      </c>
      <c r="H8" s="11" t="s">
        <v>25</v>
      </c>
      <c r="I8" s="11"/>
      <c r="J8" s="3" t="s">
        <v>26</v>
      </c>
      <c r="K8" s="3" t="s">
        <v>28</v>
      </c>
      <c r="L8" s="3" t="s">
        <v>235</v>
      </c>
      <c r="M8" s="3">
        <v>12</v>
      </c>
      <c r="N8" s="5">
        <v>42967</v>
      </c>
      <c r="O8" s="5">
        <v>42973</v>
      </c>
      <c r="P8" s="5">
        <v>43338</v>
      </c>
      <c r="Q8" s="5">
        <v>43338</v>
      </c>
      <c r="R8" s="11"/>
      <c r="S8" s="11"/>
      <c r="T8" s="8">
        <f t="shared" si="0"/>
        <v>42973</v>
      </c>
      <c r="U8" s="11" t="str">
        <f t="shared" si="1"/>
        <v>NB</v>
      </c>
      <c r="V8" s="11">
        <f>'cn(past)'!V8</f>
        <v>1458</v>
      </c>
      <c r="W8" s="11">
        <f t="shared" si="2"/>
        <v>1312.2</v>
      </c>
      <c r="X8" s="11">
        <f t="shared" si="3"/>
        <v>102.06000000000002</v>
      </c>
      <c r="Y8" s="11">
        <f t="shared" si="4"/>
        <v>29.16</v>
      </c>
      <c r="Z8" s="11">
        <f t="shared" si="5"/>
        <v>0</v>
      </c>
      <c r="AA8" s="11">
        <f t="shared" si="6"/>
        <v>14.58</v>
      </c>
      <c r="AB8" s="11">
        <f t="shared" si="7"/>
        <v>0.03</v>
      </c>
      <c r="AC8" s="11">
        <f t="shared" si="8"/>
        <v>43.74</v>
      </c>
      <c r="AD8" s="11">
        <f t="shared" si="9"/>
        <v>3.645</v>
      </c>
      <c r="AE8" s="11" t="str">
        <f t="shared" si="10"/>
        <v>Paid in full</v>
      </c>
      <c r="AF8" s="11" t="str">
        <f t="shared" si="11"/>
        <v>Not Applicable</v>
      </c>
      <c r="AG8" s="11" t="str">
        <f t="shared" si="12"/>
        <v>Y</v>
      </c>
      <c r="AH8" s="8" t="str">
        <f t="shared" si="13"/>
        <v>N</v>
      </c>
    </row>
    <row r="9" spans="1:35">
      <c r="A9" s="11">
        <v>207</v>
      </c>
      <c r="B9" s="3" t="s">
        <v>21</v>
      </c>
      <c r="C9" s="3" t="s">
        <v>23</v>
      </c>
      <c r="D9" s="3" t="s">
        <v>22</v>
      </c>
      <c r="E9" s="3" t="s">
        <v>24</v>
      </c>
      <c r="F9" s="3">
        <v>85004</v>
      </c>
      <c r="G9" s="3" t="s">
        <v>27</v>
      </c>
      <c r="H9" s="11" t="s">
        <v>25</v>
      </c>
      <c r="I9" s="11"/>
      <c r="J9" s="3" t="s">
        <v>26</v>
      </c>
      <c r="K9" s="3" t="s">
        <v>28</v>
      </c>
      <c r="L9" s="3" t="s">
        <v>236</v>
      </c>
      <c r="M9" s="3">
        <v>12</v>
      </c>
      <c r="N9" s="5">
        <v>42954</v>
      </c>
      <c r="O9" s="5">
        <v>42957</v>
      </c>
      <c r="P9" s="5">
        <v>43141</v>
      </c>
      <c r="Q9" s="5">
        <v>43141</v>
      </c>
      <c r="R9" s="11"/>
      <c r="S9" s="11"/>
      <c r="T9" s="8">
        <f t="shared" si="0"/>
        <v>42957</v>
      </c>
      <c r="U9" s="11" t="str">
        <f t="shared" si="1"/>
        <v>NB</v>
      </c>
      <c r="V9" s="11">
        <f>'cn(past)'!V9</f>
        <v>1568</v>
      </c>
      <c r="W9" s="11">
        <f t="shared" si="2"/>
        <v>1411.2</v>
      </c>
      <c r="X9" s="11">
        <f t="shared" si="3"/>
        <v>109.76</v>
      </c>
      <c r="Y9" s="11">
        <f t="shared" si="4"/>
        <v>31.36</v>
      </c>
      <c r="Z9" s="11">
        <f t="shared" si="5"/>
        <v>0</v>
      </c>
      <c r="AA9" s="11">
        <f t="shared" si="6"/>
        <v>15.68</v>
      </c>
      <c r="AB9" s="11">
        <f t="shared" si="7"/>
        <v>0.03</v>
      </c>
      <c r="AC9" s="11">
        <f t="shared" si="8"/>
        <v>47.04</v>
      </c>
      <c r="AD9" s="11">
        <f t="shared" si="9"/>
        <v>3.92</v>
      </c>
      <c r="AE9" s="11" t="str">
        <f t="shared" si="10"/>
        <v>Paid in full</v>
      </c>
      <c r="AF9" s="11" t="str">
        <f t="shared" si="11"/>
        <v>Not Applicable</v>
      </c>
      <c r="AG9" s="11" t="str">
        <f t="shared" si="12"/>
        <v>Y</v>
      </c>
      <c r="AH9" s="8" t="str">
        <f t="shared" si="13"/>
        <v>N</v>
      </c>
    </row>
    <row r="10" spans="1:35">
      <c r="A10" s="11">
        <v>208</v>
      </c>
      <c r="B10" s="3" t="s">
        <v>21</v>
      </c>
      <c r="C10" s="3" t="s">
        <v>23</v>
      </c>
      <c r="D10" s="3" t="s">
        <v>22</v>
      </c>
      <c r="E10" s="3" t="s">
        <v>24</v>
      </c>
      <c r="F10" s="3">
        <v>85004</v>
      </c>
      <c r="G10" s="3" t="s">
        <v>27</v>
      </c>
      <c r="H10" s="11" t="s">
        <v>25</v>
      </c>
      <c r="I10" s="11"/>
      <c r="J10" s="3" t="s">
        <v>26</v>
      </c>
      <c r="K10" s="3" t="s">
        <v>28</v>
      </c>
      <c r="L10" s="3" t="s">
        <v>237</v>
      </c>
      <c r="M10" s="3">
        <v>6</v>
      </c>
      <c r="N10" s="5">
        <v>42983</v>
      </c>
      <c r="O10" s="5">
        <v>42986</v>
      </c>
      <c r="P10" s="5">
        <v>43167</v>
      </c>
      <c r="Q10" s="5">
        <v>43167</v>
      </c>
      <c r="R10" s="11"/>
      <c r="S10" s="11"/>
      <c r="T10" s="8">
        <f t="shared" si="0"/>
        <v>42986</v>
      </c>
      <c r="U10" s="11" t="str">
        <f t="shared" si="1"/>
        <v>NB</v>
      </c>
      <c r="V10" s="11">
        <f>'cn(past)'!V10</f>
        <v>856</v>
      </c>
      <c r="W10" s="11">
        <f t="shared" si="2"/>
        <v>770.4</v>
      </c>
      <c r="X10" s="11">
        <f t="shared" si="3"/>
        <v>59.920000000000009</v>
      </c>
      <c r="Y10" s="11">
        <f t="shared" si="4"/>
        <v>17.12</v>
      </c>
      <c r="Z10" s="11">
        <f t="shared" si="5"/>
        <v>0</v>
      </c>
      <c r="AA10" s="11">
        <f t="shared" si="6"/>
        <v>8.56</v>
      </c>
      <c r="AB10" s="11">
        <f t="shared" si="7"/>
        <v>0.03</v>
      </c>
      <c r="AC10" s="11">
        <f t="shared" si="8"/>
        <v>25.68</v>
      </c>
      <c r="AD10" s="11">
        <f t="shared" si="9"/>
        <v>4.28</v>
      </c>
      <c r="AE10" s="11" t="str">
        <f t="shared" si="10"/>
        <v>Paid in full</v>
      </c>
      <c r="AF10" s="11" t="str">
        <f t="shared" si="11"/>
        <v>Not Applicable</v>
      </c>
      <c r="AG10" s="11" t="str">
        <f t="shared" si="12"/>
        <v>Y</v>
      </c>
      <c r="AH10" s="8" t="str">
        <f t="shared" si="13"/>
        <v>N</v>
      </c>
    </row>
    <row r="11" spans="1:35">
      <c r="A11" s="11">
        <v>209</v>
      </c>
      <c r="B11" s="3" t="s">
        <v>21</v>
      </c>
      <c r="C11" s="3" t="s">
        <v>23</v>
      </c>
      <c r="D11" s="3" t="s">
        <v>22</v>
      </c>
      <c r="E11" s="3" t="s">
        <v>24</v>
      </c>
      <c r="F11" s="3">
        <v>85004</v>
      </c>
      <c r="G11" s="3" t="s">
        <v>27</v>
      </c>
      <c r="H11" s="11" t="s">
        <v>25</v>
      </c>
      <c r="I11" s="11"/>
      <c r="J11" s="3" t="s">
        <v>26</v>
      </c>
      <c r="K11" s="3" t="s">
        <v>28</v>
      </c>
      <c r="L11" s="3" t="s">
        <v>238</v>
      </c>
      <c r="M11" s="3">
        <v>6</v>
      </c>
      <c r="N11" s="5">
        <v>42979</v>
      </c>
      <c r="O11" s="5">
        <v>42986</v>
      </c>
      <c r="P11" s="5">
        <v>43167</v>
      </c>
      <c r="Q11" s="5">
        <v>43167</v>
      </c>
      <c r="R11" s="11"/>
      <c r="S11" s="11"/>
      <c r="T11" s="8">
        <f t="shared" si="0"/>
        <v>42986</v>
      </c>
      <c r="U11" s="11" t="str">
        <f t="shared" si="1"/>
        <v>NB</v>
      </c>
      <c r="V11" s="11">
        <f>'cn(past)'!V11</f>
        <v>856</v>
      </c>
      <c r="W11" s="11">
        <f t="shared" si="2"/>
        <v>770.4</v>
      </c>
      <c r="X11" s="11">
        <f t="shared" si="3"/>
        <v>59.920000000000009</v>
      </c>
      <c r="Y11" s="11">
        <f t="shared" si="4"/>
        <v>17.12</v>
      </c>
      <c r="Z11" s="11">
        <f t="shared" si="5"/>
        <v>0</v>
      </c>
      <c r="AA11" s="11">
        <f t="shared" si="6"/>
        <v>8.56</v>
      </c>
      <c r="AB11" s="11">
        <f t="shared" si="7"/>
        <v>0.03</v>
      </c>
      <c r="AC11" s="11">
        <f t="shared" si="8"/>
        <v>25.68</v>
      </c>
      <c r="AD11" s="11">
        <f t="shared" si="9"/>
        <v>4.28</v>
      </c>
      <c r="AE11" s="11" t="str">
        <f t="shared" si="10"/>
        <v>Paid in full</v>
      </c>
      <c r="AF11" s="11" t="str">
        <f t="shared" si="11"/>
        <v>Not Applicable</v>
      </c>
      <c r="AG11" s="11" t="str">
        <f t="shared" si="12"/>
        <v>Y</v>
      </c>
      <c r="AH11" s="8" t="str">
        <f t="shared" si="13"/>
        <v>N</v>
      </c>
    </row>
    <row r="12" spans="1:35">
      <c r="A12" s="11">
        <v>210</v>
      </c>
      <c r="B12" s="3" t="s">
        <v>21</v>
      </c>
      <c r="C12" s="3" t="s">
        <v>23</v>
      </c>
      <c r="D12" s="3" t="s">
        <v>22</v>
      </c>
      <c r="E12" s="3" t="s">
        <v>24</v>
      </c>
      <c r="F12" s="3">
        <v>85004</v>
      </c>
      <c r="G12" s="3" t="s">
        <v>27</v>
      </c>
      <c r="H12" s="11" t="s">
        <v>25</v>
      </c>
      <c r="I12" s="11"/>
      <c r="J12" s="3" t="s">
        <v>26</v>
      </c>
      <c r="K12" s="3" t="s">
        <v>28</v>
      </c>
      <c r="L12" s="3" t="s">
        <v>239</v>
      </c>
      <c r="M12" s="3">
        <v>6</v>
      </c>
      <c r="N12" s="5">
        <v>42993</v>
      </c>
      <c r="O12" s="5">
        <v>42995</v>
      </c>
      <c r="P12" s="5">
        <v>43176</v>
      </c>
      <c r="Q12" s="5">
        <v>43176</v>
      </c>
      <c r="R12" s="11"/>
      <c r="S12" s="11"/>
      <c r="T12" s="8">
        <f t="shared" si="0"/>
        <v>42995</v>
      </c>
      <c r="U12" s="11" t="str">
        <f t="shared" si="1"/>
        <v>NB</v>
      </c>
      <c r="V12" s="11">
        <f>'cn(past)'!V12</f>
        <v>600</v>
      </c>
      <c r="W12" s="11">
        <f t="shared" si="2"/>
        <v>540</v>
      </c>
      <c r="X12" s="11">
        <f t="shared" si="3"/>
        <v>42.000000000000007</v>
      </c>
      <c r="Y12" s="11">
        <f t="shared" si="4"/>
        <v>12</v>
      </c>
      <c r="Z12" s="11">
        <f t="shared" si="5"/>
        <v>0</v>
      </c>
      <c r="AA12" s="11">
        <f t="shared" si="6"/>
        <v>6</v>
      </c>
      <c r="AB12" s="11">
        <f t="shared" si="7"/>
        <v>0.03</v>
      </c>
      <c r="AC12" s="11">
        <f t="shared" si="8"/>
        <v>18</v>
      </c>
      <c r="AD12" s="11">
        <f t="shared" si="9"/>
        <v>3</v>
      </c>
      <c r="AE12" s="11" t="str">
        <f t="shared" si="10"/>
        <v>Paid in full</v>
      </c>
      <c r="AF12" s="11" t="str">
        <f t="shared" si="11"/>
        <v>Not Applicable</v>
      </c>
      <c r="AG12" s="11" t="str">
        <f t="shared" si="12"/>
        <v>Y</v>
      </c>
      <c r="AH12" s="8" t="str">
        <f t="shared" si="13"/>
        <v>N</v>
      </c>
    </row>
    <row r="13" spans="1:35">
      <c r="A13" s="11">
        <v>211</v>
      </c>
      <c r="B13" s="3" t="s">
        <v>21</v>
      </c>
      <c r="C13" s="3" t="s">
        <v>23</v>
      </c>
      <c r="D13" s="3" t="s">
        <v>22</v>
      </c>
      <c r="E13" s="3" t="s">
        <v>24</v>
      </c>
      <c r="F13" s="3">
        <v>85004</v>
      </c>
      <c r="G13" s="3" t="s">
        <v>27</v>
      </c>
      <c r="H13" s="11" t="s">
        <v>25</v>
      </c>
      <c r="I13" s="11"/>
      <c r="J13" s="3" t="s">
        <v>26</v>
      </c>
      <c r="K13" s="3" t="s">
        <v>28</v>
      </c>
      <c r="L13" s="3" t="s">
        <v>240</v>
      </c>
      <c r="M13" s="3">
        <v>6</v>
      </c>
      <c r="N13" s="5">
        <v>42996</v>
      </c>
      <c r="O13" s="5">
        <v>42999</v>
      </c>
      <c r="P13" s="5">
        <v>43180</v>
      </c>
      <c r="Q13" s="5">
        <v>43180</v>
      </c>
      <c r="R13" s="11"/>
      <c r="S13" s="11"/>
      <c r="T13" s="8">
        <f t="shared" si="0"/>
        <v>42999</v>
      </c>
      <c r="U13" s="11" t="str">
        <f t="shared" si="1"/>
        <v>NB</v>
      </c>
      <c r="V13" s="11">
        <f>'cn(past)'!V13</f>
        <v>568</v>
      </c>
      <c r="W13" s="11">
        <f t="shared" si="2"/>
        <v>511.2</v>
      </c>
      <c r="X13" s="11">
        <f t="shared" si="3"/>
        <v>39.760000000000005</v>
      </c>
      <c r="Y13" s="11">
        <f t="shared" si="4"/>
        <v>11.36</v>
      </c>
      <c r="Z13" s="11">
        <f t="shared" si="5"/>
        <v>0</v>
      </c>
      <c r="AA13" s="11">
        <f t="shared" si="6"/>
        <v>5.68</v>
      </c>
      <c r="AB13" s="11">
        <f t="shared" si="7"/>
        <v>0.03</v>
      </c>
      <c r="AC13" s="11">
        <f t="shared" si="8"/>
        <v>17.04</v>
      </c>
      <c r="AD13" s="11">
        <f t="shared" si="9"/>
        <v>2.84</v>
      </c>
      <c r="AE13" s="11" t="str">
        <f t="shared" si="10"/>
        <v>Paid in full</v>
      </c>
      <c r="AF13" s="11" t="str">
        <f t="shared" si="11"/>
        <v>Not Applicable</v>
      </c>
      <c r="AG13" s="11" t="str">
        <f t="shared" si="12"/>
        <v>Y</v>
      </c>
      <c r="AH13" s="8" t="str">
        <f t="shared" si="13"/>
        <v>N</v>
      </c>
    </row>
    <row r="14" spans="1:35">
      <c r="A14" s="11">
        <v>212</v>
      </c>
      <c r="B14" s="3" t="s">
        <v>21</v>
      </c>
      <c r="C14" s="3" t="s">
        <v>23</v>
      </c>
      <c r="D14" s="3" t="s">
        <v>22</v>
      </c>
      <c r="E14" s="3" t="s">
        <v>24</v>
      </c>
      <c r="F14" s="3">
        <v>85004</v>
      </c>
      <c r="G14" s="3" t="s">
        <v>27</v>
      </c>
      <c r="H14" s="11" t="s">
        <v>25</v>
      </c>
      <c r="I14" s="11"/>
      <c r="J14" s="3" t="s">
        <v>26</v>
      </c>
      <c r="K14" s="3" t="s">
        <v>28</v>
      </c>
      <c r="L14" s="3" t="s">
        <v>241</v>
      </c>
      <c r="M14" s="3">
        <v>6</v>
      </c>
      <c r="N14" s="5">
        <v>43003</v>
      </c>
      <c r="O14" s="5">
        <v>43008</v>
      </c>
      <c r="P14" s="5">
        <v>43189</v>
      </c>
      <c r="Q14" s="5">
        <v>43189</v>
      </c>
      <c r="R14" s="11"/>
      <c r="S14" s="11"/>
      <c r="T14" s="8">
        <f t="shared" si="0"/>
        <v>43008</v>
      </c>
      <c r="U14" s="11" t="str">
        <f t="shared" si="1"/>
        <v>NB</v>
      </c>
      <c r="V14" s="11">
        <f>'cn(past)'!V14</f>
        <v>458</v>
      </c>
      <c r="W14" s="11">
        <f t="shared" si="2"/>
        <v>412.2</v>
      </c>
      <c r="X14" s="11">
        <f t="shared" si="3"/>
        <v>32.06</v>
      </c>
      <c r="Y14" s="11">
        <f t="shared" si="4"/>
        <v>9.16</v>
      </c>
      <c r="Z14" s="11">
        <f t="shared" si="5"/>
        <v>0</v>
      </c>
      <c r="AA14" s="11">
        <f t="shared" si="6"/>
        <v>4.58</v>
      </c>
      <c r="AB14" s="11">
        <f t="shared" si="7"/>
        <v>0.03</v>
      </c>
      <c r="AC14" s="11">
        <f t="shared" si="8"/>
        <v>13.74</v>
      </c>
      <c r="AD14" s="11">
        <f t="shared" si="9"/>
        <v>2.29</v>
      </c>
      <c r="AE14" s="11" t="str">
        <f t="shared" si="10"/>
        <v>Paid in full</v>
      </c>
      <c r="AF14" s="11" t="str">
        <f t="shared" si="11"/>
        <v>Not Applicable</v>
      </c>
      <c r="AG14" s="11" t="str">
        <f t="shared" si="12"/>
        <v>Y</v>
      </c>
      <c r="AH14" s="8" t="str">
        <f t="shared" si="13"/>
        <v>N</v>
      </c>
    </row>
    <row r="15" spans="1:35">
      <c r="A15" s="11">
        <v>213</v>
      </c>
      <c r="B15" s="3" t="s">
        <v>21</v>
      </c>
      <c r="C15" s="3" t="s">
        <v>23</v>
      </c>
      <c r="D15" s="3" t="s">
        <v>22</v>
      </c>
      <c r="E15" s="3" t="s">
        <v>24</v>
      </c>
      <c r="F15" s="3">
        <v>85004</v>
      </c>
      <c r="G15" s="3" t="s">
        <v>27</v>
      </c>
      <c r="H15" s="11" t="s">
        <v>25</v>
      </c>
      <c r="I15" s="11"/>
      <c r="J15" s="3" t="s">
        <v>26</v>
      </c>
      <c r="K15" s="3" t="s">
        <v>28</v>
      </c>
      <c r="L15" s="3" t="s">
        <v>242</v>
      </c>
      <c r="M15" s="3">
        <v>6</v>
      </c>
      <c r="N15" s="5">
        <v>42987</v>
      </c>
      <c r="O15" s="5">
        <v>42991</v>
      </c>
      <c r="P15" s="5">
        <v>43172</v>
      </c>
      <c r="Q15" s="5">
        <v>43172</v>
      </c>
      <c r="R15" s="11"/>
      <c r="S15" s="11"/>
      <c r="T15" s="8">
        <f t="shared" si="0"/>
        <v>42991</v>
      </c>
      <c r="U15" s="11" t="str">
        <f t="shared" si="1"/>
        <v>NB</v>
      </c>
      <c r="V15" s="11">
        <f>'cn(past)'!V15</f>
        <v>540</v>
      </c>
      <c r="W15" s="11">
        <f t="shared" si="2"/>
        <v>486</v>
      </c>
      <c r="X15" s="11">
        <f t="shared" si="3"/>
        <v>37.800000000000004</v>
      </c>
      <c r="Y15" s="11">
        <f t="shared" si="4"/>
        <v>10.8</v>
      </c>
      <c r="Z15" s="11">
        <f t="shared" si="5"/>
        <v>0</v>
      </c>
      <c r="AA15" s="11">
        <f t="shared" si="6"/>
        <v>5.4</v>
      </c>
      <c r="AB15" s="11">
        <f t="shared" si="7"/>
        <v>0.03</v>
      </c>
      <c r="AC15" s="11">
        <f t="shared" si="8"/>
        <v>16.200000000000003</v>
      </c>
      <c r="AD15" s="11">
        <f t="shared" si="9"/>
        <v>2.7000000000000006</v>
      </c>
      <c r="AE15" s="11" t="str">
        <f t="shared" si="10"/>
        <v>Paid in full</v>
      </c>
      <c r="AF15" s="11" t="str">
        <f t="shared" si="11"/>
        <v>Not Applicable</v>
      </c>
      <c r="AG15" s="11" t="str">
        <f t="shared" si="12"/>
        <v>Y</v>
      </c>
      <c r="AH15" s="8" t="str">
        <f t="shared" si="13"/>
        <v>N</v>
      </c>
    </row>
    <row r="16" spans="1:35">
      <c r="A16" s="11">
        <v>214</v>
      </c>
      <c r="B16" s="3" t="s">
        <v>21</v>
      </c>
      <c r="C16" s="3" t="s">
        <v>23</v>
      </c>
      <c r="D16" s="3" t="s">
        <v>22</v>
      </c>
      <c r="E16" s="3" t="s">
        <v>24</v>
      </c>
      <c r="F16" s="3">
        <v>85004</v>
      </c>
      <c r="G16" s="3" t="s">
        <v>27</v>
      </c>
      <c r="H16" s="11" t="s">
        <v>25</v>
      </c>
      <c r="I16" s="11"/>
      <c r="J16" s="3" t="s">
        <v>26</v>
      </c>
      <c r="K16" s="3" t="s">
        <v>28</v>
      </c>
      <c r="L16" s="3" t="s">
        <v>243</v>
      </c>
      <c r="M16" s="3">
        <v>6</v>
      </c>
      <c r="N16" s="5">
        <v>42982</v>
      </c>
      <c r="O16" s="5">
        <v>42986</v>
      </c>
      <c r="P16" s="5">
        <v>43167</v>
      </c>
      <c r="Q16" s="5">
        <v>43167</v>
      </c>
      <c r="R16" s="11"/>
      <c r="S16" s="11"/>
      <c r="T16" s="8">
        <f t="shared" si="0"/>
        <v>42986</v>
      </c>
      <c r="U16" s="11" t="str">
        <f t="shared" si="1"/>
        <v>NB</v>
      </c>
      <c r="V16" s="11">
        <f>'cn(past)'!V16</f>
        <v>780</v>
      </c>
      <c r="W16" s="11">
        <f t="shared" si="2"/>
        <v>702</v>
      </c>
      <c r="X16" s="11">
        <f t="shared" si="3"/>
        <v>54.600000000000009</v>
      </c>
      <c r="Y16" s="11">
        <f t="shared" si="4"/>
        <v>15.6</v>
      </c>
      <c r="Z16" s="11">
        <f t="shared" si="5"/>
        <v>0</v>
      </c>
      <c r="AA16" s="11">
        <f t="shared" si="6"/>
        <v>7.8</v>
      </c>
      <c r="AB16" s="11">
        <f t="shared" si="7"/>
        <v>0.03</v>
      </c>
      <c r="AC16" s="11">
        <f t="shared" si="8"/>
        <v>23.4</v>
      </c>
      <c r="AD16" s="11">
        <f t="shared" si="9"/>
        <v>3.9</v>
      </c>
      <c r="AE16" s="11" t="str">
        <f t="shared" si="10"/>
        <v>Paid in full</v>
      </c>
      <c r="AF16" s="11" t="str">
        <f t="shared" si="11"/>
        <v>Not Applicable</v>
      </c>
      <c r="AG16" s="11" t="str">
        <f t="shared" si="12"/>
        <v>Y</v>
      </c>
      <c r="AH16" s="8" t="str">
        <f t="shared" si="13"/>
        <v>N</v>
      </c>
    </row>
    <row r="17" spans="1:34">
      <c r="A17" s="11">
        <v>215</v>
      </c>
      <c r="B17" s="3" t="s">
        <v>21</v>
      </c>
      <c r="C17" s="3" t="s">
        <v>23</v>
      </c>
      <c r="D17" s="3" t="s">
        <v>22</v>
      </c>
      <c r="E17" s="3" t="s">
        <v>24</v>
      </c>
      <c r="F17" s="3">
        <v>85004</v>
      </c>
      <c r="G17" s="3" t="s">
        <v>27</v>
      </c>
      <c r="H17" s="11" t="s">
        <v>25</v>
      </c>
      <c r="I17" s="11"/>
      <c r="J17" s="3" t="s">
        <v>26</v>
      </c>
      <c r="K17" s="3" t="s">
        <v>28</v>
      </c>
      <c r="L17" s="3" t="s">
        <v>244</v>
      </c>
      <c r="M17" s="3">
        <v>6</v>
      </c>
      <c r="N17" s="5">
        <v>42990</v>
      </c>
      <c r="O17" s="5">
        <v>42994</v>
      </c>
      <c r="P17" s="5">
        <v>43175</v>
      </c>
      <c r="Q17" s="5">
        <v>43175</v>
      </c>
      <c r="R17" s="11"/>
      <c r="S17" s="11"/>
      <c r="T17" s="8">
        <f t="shared" si="0"/>
        <v>42994</v>
      </c>
      <c r="U17" s="11" t="str">
        <f t="shared" si="1"/>
        <v>NB</v>
      </c>
      <c r="V17" s="11">
        <f>'cn(past)'!V17</f>
        <v>958</v>
      </c>
      <c r="W17" s="11">
        <f t="shared" si="2"/>
        <v>862.2</v>
      </c>
      <c r="X17" s="11">
        <f t="shared" si="3"/>
        <v>67.06</v>
      </c>
      <c r="Y17" s="11">
        <f t="shared" si="4"/>
        <v>19.16</v>
      </c>
      <c r="Z17" s="11">
        <f t="shared" si="5"/>
        <v>0</v>
      </c>
      <c r="AA17" s="11">
        <f t="shared" si="6"/>
        <v>9.58</v>
      </c>
      <c r="AB17" s="11">
        <f t="shared" si="7"/>
        <v>0.03</v>
      </c>
      <c r="AC17" s="11">
        <f t="shared" si="8"/>
        <v>28.740000000000002</v>
      </c>
      <c r="AD17" s="11">
        <f t="shared" si="9"/>
        <v>4.79</v>
      </c>
      <c r="AE17" s="11" t="str">
        <f t="shared" si="10"/>
        <v>Paid in full</v>
      </c>
      <c r="AF17" s="11" t="str">
        <f t="shared" si="11"/>
        <v>Not Applicable</v>
      </c>
      <c r="AG17" s="11" t="str">
        <f t="shared" si="12"/>
        <v>Y</v>
      </c>
      <c r="AH17" s="8" t="str">
        <f t="shared" si="13"/>
        <v>N</v>
      </c>
    </row>
    <row r="18" spans="1:34">
      <c r="A18" s="11">
        <v>216</v>
      </c>
      <c r="B18" s="3" t="s">
        <v>21</v>
      </c>
      <c r="C18" s="3" t="s">
        <v>23</v>
      </c>
      <c r="D18" s="3" t="s">
        <v>22</v>
      </c>
      <c r="E18" s="3" t="s">
        <v>24</v>
      </c>
      <c r="F18" s="3">
        <v>85004</v>
      </c>
      <c r="G18" s="3" t="s">
        <v>27</v>
      </c>
      <c r="H18" s="11" t="s">
        <v>25</v>
      </c>
      <c r="I18" s="11"/>
      <c r="J18" s="3" t="s">
        <v>26</v>
      </c>
      <c r="K18" s="3" t="s">
        <v>28</v>
      </c>
      <c r="L18" s="3" t="s">
        <v>245</v>
      </c>
      <c r="M18" s="3">
        <v>6</v>
      </c>
      <c r="N18" s="5">
        <v>43006</v>
      </c>
      <c r="O18" s="5">
        <v>43008</v>
      </c>
      <c r="P18" s="5">
        <v>43189</v>
      </c>
      <c r="Q18" s="5">
        <v>43189</v>
      </c>
      <c r="R18" s="11"/>
      <c r="S18" s="11"/>
      <c r="T18" s="8">
        <f t="shared" si="0"/>
        <v>43008</v>
      </c>
      <c r="U18" s="11" t="str">
        <f t="shared" si="1"/>
        <v>NB</v>
      </c>
      <c r="V18" s="11">
        <f>'cn(past)'!V18</f>
        <v>786</v>
      </c>
      <c r="W18" s="11">
        <f t="shared" si="2"/>
        <v>707.4</v>
      </c>
      <c r="X18" s="11">
        <f t="shared" si="3"/>
        <v>55.02</v>
      </c>
      <c r="Y18" s="11">
        <f t="shared" si="4"/>
        <v>15.72</v>
      </c>
      <c r="Z18" s="11">
        <f t="shared" si="5"/>
        <v>0</v>
      </c>
      <c r="AA18" s="11">
        <f t="shared" si="6"/>
        <v>7.86</v>
      </c>
      <c r="AB18" s="11">
        <f t="shared" si="7"/>
        <v>0.03</v>
      </c>
      <c r="AC18" s="11">
        <f t="shared" si="8"/>
        <v>23.580000000000002</v>
      </c>
      <c r="AD18" s="11">
        <f t="shared" si="9"/>
        <v>3.93</v>
      </c>
      <c r="AE18" s="11" t="str">
        <f t="shared" si="10"/>
        <v>Paid in full</v>
      </c>
      <c r="AF18" s="11" t="str">
        <f t="shared" si="11"/>
        <v>Not Applicable</v>
      </c>
      <c r="AG18" s="11" t="str">
        <f t="shared" si="12"/>
        <v>Y</v>
      </c>
      <c r="AH18" s="8" t="str">
        <f t="shared" si="13"/>
        <v>N</v>
      </c>
    </row>
    <row r="19" spans="1:34">
      <c r="A19" s="11">
        <v>217</v>
      </c>
      <c r="B19" s="3" t="s">
        <v>21</v>
      </c>
      <c r="C19" s="3" t="s">
        <v>23</v>
      </c>
      <c r="D19" s="3" t="s">
        <v>22</v>
      </c>
      <c r="E19" s="3" t="s">
        <v>24</v>
      </c>
      <c r="F19" s="3">
        <v>85004</v>
      </c>
      <c r="G19" s="3" t="s">
        <v>27</v>
      </c>
      <c r="H19" s="11" t="s">
        <v>25</v>
      </c>
      <c r="I19" s="11"/>
      <c r="J19" s="3" t="s">
        <v>26</v>
      </c>
      <c r="K19" s="3" t="s">
        <v>28</v>
      </c>
      <c r="L19" s="3" t="s">
        <v>246</v>
      </c>
      <c r="M19" s="3">
        <v>6</v>
      </c>
      <c r="N19" s="5">
        <v>43011</v>
      </c>
      <c r="O19" s="5">
        <v>43017</v>
      </c>
      <c r="P19" s="5">
        <v>43199</v>
      </c>
      <c r="Q19" s="5">
        <v>43199</v>
      </c>
      <c r="R19" s="11"/>
      <c r="S19" s="11"/>
      <c r="T19" s="8">
        <f t="shared" si="0"/>
        <v>43017</v>
      </c>
      <c r="U19" s="11" t="str">
        <f t="shared" si="1"/>
        <v>NB</v>
      </c>
      <c r="V19" s="11">
        <f>'cn(past)'!V19</f>
        <v>865</v>
      </c>
      <c r="W19" s="11">
        <f t="shared" si="2"/>
        <v>778.5</v>
      </c>
      <c r="X19" s="11">
        <f t="shared" si="3"/>
        <v>60.550000000000004</v>
      </c>
      <c r="Y19" s="11">
        <f t="shared" si="4"/>
        <v>17.3</v>
      </c>
      <c r="Z19" s="11">
        <f t="shared" si="5"/>
        <v>0</v>
      </c>
      <c r="AA19" s="11">
        <f t="shared" si="6"/>
        <v>8.65</v>
      </c>
      <c r="AB19" s="11">
        <f t="shared" si="7"/>
        <v>0.03</v>
      </c>
      <c r="AC19" s="11">
        <f t="shared" si="8"/>
        <v>25.950000000000003</v>
      </c>
      <c r="AD19" s="11">
        <f t="shared" si="9"/>
        <v>4.3250000000000002</v>
      </c>
      <c r="AE19" s="11" t="str">
        <f t="shared" si="10"/>
        <v>Paid in full</v>
      </c>
      <c r="AF19" s="11" t="str">
        <f t="shared" si="11"/>
        <v>Not Applicable</v>
      </c>
      <c r="AG19" s="11" t="str">
        <f t="shared" si="12"/>
        <v>Y</v>
      </c>
      <c r="AH19" s="8" t="str">
        <f t="shared" si="13"/>
        <v>N</v>
      </c>
    </row>
    <row r="20" spans="1:34">
      <c r="A20" s="11">
        <v>218</v>
      </c>
      <c r="B20" s="3" t="s">
        <v>21</v>
      </c>
      <c r="C20" s="3" t="s">
        <v>23</v>
      </c>
      <c r="D20" s="3" t="s">
        <v>22</v>
      </c>
      <c r="E20" s="3" t="s">
        <v>24</v>
      </c>
      <c r="F20" s="3">
        <v>85004</v>
      </c>
      <c r="G20" s="3" t="s">
        <v>27</v>
      </c>
      <c r="H20" s="11" t="s">
        <v>25</v>
      </c>
      <c r="I20" s="11"/>
      <c r="J20" s="3" t="s">
        <v>26</v>
      </c>
      <c r="K20" s="3" t="s">
        <v>28</v>
      </c>
      <c r="L20" s="3" t="s">
        <v>247</v>
      </c>
      <c r="M20" s="3">
        <v>6</v>
      </c>
      <c r="N20" s="5">
        <v>43019</v>
      </c>
      <c r="O20" s="5">
        <v>43022</v>
      </c>
      <c r="P20" s="5">
        <v>43204</v>
      </c>
      <c r="Q20" s="5">
        <v>43204</v>
      </c>
      <c r="R20" s="11"/>
      <c r="S20" s="11"/>
      <c r="T20" s="8">
        <f t="shared" si="0"/>
        <v>43022</v>
      </c>
      <c r="U20" s="11" t="str">
        <f t="shared" si="1"/>
        <v>NB</v>
      </c>
      <c r="V20" s="11">
        <f>'cn(past)'!V20</f>
        <v>515</v>
      </c>
      <c r="W20" s="11">
        <f t="shared" si="2"/>
        <v>463.5</v>
      </c>
      <c r="X20" s="11">
        <f t="shared" si="3"/>
        <v>36.050000000000004</v>
      </c>
      <c r="Y20" s="11">
        <f t="shared" si="4"/>
        <v>10.3</v>
      </c>
      <c r="Z20" s="11">
        <f t="shared" si="5"/>
        <v>0</v>
      </c>
      <c r="AA20" s="11">
        <f t="shared" si="6"/>
        <v>5.15</v>
      </c>
      <c r="AB20" s="11">
        <f t="shared" si="7"/>
        <v>0.03</v>
      </c>
      <c r="AC20" s="11">
        <f t="shared" si="8"/>
        <v>15.450000000000001</v>
      </c>
      <c r="AD20" s="11">
        <f t="shared" si="9"/>
        <v>2.5750000000000002</v>
      </c>
      <c r="AE20" s="11" t="str">
        <f t="shared" si="10"/>
        <v>Paid in full</v>
      </c>
      <c r="AF20" s="11" t="str">
        <f t="shared" si="11"/>
        <v>Not Applicable</v>
      </c>
      <c r="AG20" s="11" t="str">
        <f t="shared" si="12"/>
        <v>Y</v>
      </c>
      <c r="AH20" s="8" t="str">
        <f t="shared" si="13"/>
        <v>N</v>
      </c>
    </row>
    <row r="21" spans="1:34">
      <c r="A21" s="11">
        <v>219</v>
      </c>
      <c r="B21" s="3" t="s">
        <v>21</v>
      </c>
      <c r="C21" s="3" t="s">
        <v>23</v>
      </c>
      <c r="D21" s="3" t="s">
        <v>22</v>
      </c>
      <c r="E21" s="3" t="s">
        <v>24</v>
      </c>
      <c r="F21" s="3">
        <v>85004</v>
      </c>
      <c r="G21" s="3" t="s">
        <v>27</v>
      </c>
      <c r="H21" s="11" t="s">
        <v>25</v>
      </c>
      <c r="I21" s="11"/>
      <c r="J21" s="3" t="s">
        <v>26</v>
      </c>
      <c r="K21" s="3" t="s">
        <v>28</v>
      </c>
      <c r="L21" s="3" t="s">
        <v>248</v>
      </c>
      <c r="M21" s="3">
        <v>6</v>
      </c>
      <c r="N21" s="5">
        <v>43029</v>
      </c>
      <c r="O21" s="5">
        <v>43035</v>
      </c>
      <c r="P21" s="5">
        <v>43217</v>
      </c>
      <c r="Q21" s="5">
        <v>43217</v>
      </c>
      <c r="R21" s="11"/>
      <c r="S21" s="11"/>
      <c r="T21" s="8">
        <f t="shared" si="0"/>
        <v>43035</v>
      </c>
      <c r="U21" s="11" t="str">
        <f t="shared" si="1"/>
        <v>NB</v>
      </c>
      <c r="V21" s="11">
        <f>'cn(past)'!V21</f>
        <v>700</v>
      </c>
      <c r="W21" s="11">
        <f t="shared" si="2"/>
        <v>630</v>
      </c>
      <c r="X21" s="11">
        <f t="shared" si="3"/>
        <v>49.000000000000007</v>
      </c>
      <c r="Y21" s="11">
        <f t="shared" si="4"/>
        <v>14</v>
      </c>
      <c r="Z21" s="11">
        <f t="shared" si="5"/>
        <v>0</v>
      </c>
      <c r="AA21" s="11">
        <f t="shared" si="6"/>
        <v>7</v>
      </c>
      <c r="AB21" s="11">
        <f t="shared" si="7"/>
        <v>0.03</v>
      </c>
      <c r="AC21" s="11">
        <f t="shared" si="8"/>
        <v>21</v>
      </c>
      <c r="AD21" s="11">
        <f t="shared" si="9"/>
        <v>3.5</v>
      </c>
      <c r="AE21" s="11" t="str">
        <f t="shared" si="10"/>
        <v>Paid in full</v>
      </c>
      <c r="AF21" s="11" t="str">
        <f t="shared" si="11"/>
        <v>Not Applicable</v>
      </c>
      <c r="AG21" s="11" t="str">
        <f t="shared" si="12"/>
        <v>Y</v>
      </c>
      <c r="AH21" s="8" t="str">
        <f t="shared" si="13"/>
        <v>N</v>
      </c>
    </row>
    <row r="22" spans="1:34">
      <c r="A22" s="11">
        <v>220</v>
      </c>
      <c r="B22" s="3" t="s">
        <v>21</v>
      </c>
      <c r="C22" s="3" t="s">
        <v>23</v>
      </c>
      <c r="D22" s="3" t="s">
        <v>22</v>
      </c>
      <c r="E22" s="3" t="s">
        <v>24</v>
      </c>
      <c r="F22" s="3">
        <v>85004</v>
      </c>
      <c r="G22" s="3" t="s">
        <v>27</v>
      </c>
      <c r="H22" s="11" t="s">
        <v>25</v>
      </c>
      <c r="I22" s="11"/>
      <c r="J22" s="3" t="s">
        <v>26</v>
      </c>
      <c r="K22" s="3" t="s">
        <v>28</v>
      </c>
      <c r="L22" s="3" t="s">
        <v>249</v>
      </c>
      <c r="M22" s="3">
        <v>6</v>
      </c>
      <c r="N22" s="5">
        <v>43014</v>
      </c>
      <c r="O22" s="5">
        <v>43018</v>
      </c>
      <c r="P22" s="5">
        <v>43200</v>
      </c>
      <c r="Q22" s="5">
        <v>43200</v>
      </c>
      <c r="R22" s="11"/>
      <c r="S22" s="11"/>
      <c r="T22" s="8">
        <f t="shared" si="0"/>
        <v>43018</v>
      </c>
      <c r="U22" s="11" t="str">
        <f t="shared" si="1"/>
        <v>NB</v>
      </c>
      <c r="V22" s="11">
        <f>'cn(past)'!V22</f>
        <v>569</v>
      </c>
      <c r="W22" s="11">
        <f t="shared" si="2"/>
        <v>512.1</v>
      </c>
      <c r="X22" s="11">
        <f t="shared" si="3"/>
        <v>39.830000000000005</v>
      </c>
      <c r="Y22" s="11">
        <f t="shared" si="4"/>
        <v>11.38</v>
      </c>
      <c r="Z22" s="11">
        <f t="shared" si="5"/>
        <v>0</v>
      </c>
      <c r="AA22" s="11">
        <f t="shared" si="6"/>
        <v>5.69</v>
      </c>
      <c r="AB22" s="11">
        <f t="shared" si="7"/>
        <v>0.03</v>
      </c>
      <c r="AC22" s="11">
        <f t="shared" si="8"/>
        <v>17.07</v>
      </c>
      <c r="AD22" s="11">
        <f t="shared" si="9"/>
        <v>2.8450000000000002</v>
      </c>
      <c r="AE22" s="11" t="str">
        <f t="shared" si="10"/>
        <v>Paid in full</v>
      </c>
      <c r="AF22" s="11" t="str">
        <f t="shared" si="11"/>
        <v>Not Applicable</v>
      </c>
      <c r="AG22" s="11" t="str">
        <f t="shared" si="12"/>
        <v>Y</v>
      </c>
      <c r="AH22" s="8" t="str">
        <f t="shared" si="13"/>
        <v>N</v>
      </c>
    </row>
    <row r="23" spans="1:34">
      <c r="A23" s="11">
        <v>221</v>
      </c>
      <c r="B23" s="3" t="s">
        <v>21</v>
      </c>
      <c r="C23" s="3" t="s">
        <v>23</v>
      </c>
      <c r="D23" s="3" t="s">
        <v>22</v>
      </c>
      <c r="E23" s="3" t="s">
        <v>24</v>
      </c>
      <c r="F23" s="3">
        <v>85004</v>
      </c>
      <c r="G23" s="3" t="s">
        <v>27</v>
      </c>
      <c r="H23" s="11" t="s">
        <v>25</v>
      </c>
      <c r="I23" s="11"/>
      <c r="J23" s="3" t="s">
        <v>26</v>
      </c>
      <c r="K23" s="3" t="s">
        <v>28</v>
      </c>
      <c r="L23" s="3" t="s">
        <v>250</v>
      </c>
      <c r="M23" s="3">
        <v>6</v>
      </c>
      <c r="N23" s="5">
        <v>43024</v>
      </c>
      <c r="O23" s="5">
        <v>43029</v>
      </c>
      <c r="P23" s="5">
        <v>43211</v>
      </c>
      <c r="Q23" s="5">
        <v>43211</v>
      </c>
      <c r="R23" s="11"/>
      <c r="S23" s="11"/>
      <c r="T23" s="8">
        <f t="shared" si="0"/>
        <v>43029</v>
      </c>
      <c r="U23" s="11" t="str">
        <f t="shared" si="1"/>
        <v>NB</v>
      </c>
      <c r="V23" s="11">
        <f>'cn(past)'!V23</f>
        <v>854</v>
      </c>
      <c r="W23" s="11">
        <f t="shared" si="2"/>
        <v>768.6</v>
      </c>
      <c r="X23" s="11">
        <f t="shared" si="3"/>
        <v>59.780000000000008</v>
      </c>
      <c r="Y23" s="11">
        <f t="shared" si="4"/>
        <v>17.080000000000002</v>
      </c>
      <c r="Z23" s="11">
        <f t="shared" si="5"/>
        <v>0</v>
      </c>
      <c r="AA23" s="11">
        <f t="shared" si="6"/>
        <v>8.5400000000000009</v>
      </c>
      <c r="AB23" s="11">
        <f t="shared" si="7"/>
        <v>0.03</v>
      </c>
      <c r="AC23" s="11">
        <f t="shared" si="8"/>
        <v>25.620000000000005</v>
      </c>
      <c r="AD23" s="11">
        <f t="shared" si="9"/>
        <v>4.2700000000000005</v>
      </c>
      <c r="AE23" s="11" t="str">
        <f t="shared" si="10"/>
        <v>Paid in full</v>
      </c>
      <c r="AF23" s="11" t="str">
        <f t="shared" si="11"/>
        <v>Not Applicable</v>
      </c>
      <c r="AG23" s="11" t="str">
        <f t="shared" si="12"/>
        <v>Y</v>
      </c>
      <c r="AH23" s="8" t="str">
        <f t="shared" si="13"/>
        <v>N</v>
      </c>
    </row>
    <row r="24" spans="1:34">
      <c r="A24" s="11">
        <v>222</v>
      </c>
      <c r="B24" s="3" t="s">
        <v>21</v>
      </c>
      <c r="C24" s="3" t="s">
        <v>23</v>
      </c>
      <c r="D24" s="3" t="s">
        <v>22</v>
      </c>
      <c r="E24" s="3" t="s">
        <v>24</v>
      </c>
      <c r="F24" s="3">
        <v>85004</v>
      </c>
      <c r="G24" s="3" t="s">
        <v>27</v>
      </c>
      <c r="H24" s="11" t="s">
        <v>25</v>
      </c>
      <c r="I24" s="11"/>
      <c r="J24" s="3" t="s">
        <v>26</v>
      </c>
      <c r="K24" s="3" t="s">
        <v>28</v>
      </c>
      <c r="L24" s="3" t="s">
        <v>251</v>
      </c>
      <c r="M24" s="3">
        <v>6</v>
      </c>
      <c r="N24" s="5">
        <v>43032</v>
      </c>
      <c r="O24" s="5">
        <v>43035</v>
      </c>
      <c r="P24" s="5">
        <v>43217</v>
      </c>
      <c r="Q24" s="5">
        <v>43217</v>
      </c>
      <c r="R24" s="11"/>
      <c r="S24" s="11"/>
      <c r="T24" s="8">
        <f t="shared" si="0"/>
        <v>43035</v>
      </c>
      <c r="U24" s="11" t="str">
        <f t="shared" si="1"/>
        <v>NB</v>
      </c>
      <c r="V24" s="11">
        <f>'cn(past)'!V24</f>
        <v>569</v>
      </c>
      <c r="W24" s="11">
        <f t="shared" si="2"/>
        <v>512.1</v>
      </c>
      <c r="X24" s="11">
        <f t="shared" si="3"/>
        <v>39.830000000000005</v>
      </c>
      <c r="Y24" s="11">
        <f t="shared" si="4"/>
        <v>11.38</v>
      </c>
      <c r="Z24" s="11">
        <f t="shared" si="5"/>
        <v>0</v>
      </c>
      <c r="AA24" s="11">
        <f t="shared" si="6"/>
        <v>5.69</v>
      </c>
      <c r="AB24" s="11">
        <f t="shared" si="7"/>
        <v>0.03</v>
      </c>
      <c r="AC24" s="11">
        <f t="shared" si="8"/>
        <v>17.07</v>
      </c>
      <c r="AD24" s="11">
        <f t="shared" si="9"/>
        <v>2.8450000000000002</v>
      </c>
      <c r="AE24" s="11" t="str">
        <f t="shared" si="10"/>
        <v>Paid in full</v>
      </c>
      <c r="AF24" s="11" t="str">
        <f t="shared" si="11"/>
        <v>Not Applicable</v>
      </c>
      <c r="AG24" s="11" t="str">
        <f t="shared" si="12"/>
        <v>Y</v>
      </c>
      <c r="AH24" s="8" t="str">
        <f t="shared" si="13"/>
        <v>N</v>
      </c>
    </row>
    <row r="25" spans="1:34">
      <c r="A25" s="11">
        <v>223</v>
      </c>
      <c r="B25" s="3" t="s">
        <v>21</v>
      </c>
      <c r="C25" s="3" t="s">
        <v>23</v>
      </c>
      <c r="D25" s="3" t="s">
        <v>22</v>
      </c>
      <c r="E25" s="3" t="s">
        <v>24</v>
      </c>
      <c r="F25" s="3">
        <v>85004</v>
      </c>
      <c r="G25" s="3" t="s">
        <v>27</v>
      </c>
      <c r="H25" s="11" t="s">
        <v>25</v>
      </c>
      <c r="I25" s="11"/>
      <c r="J25" s="3" t="s">
        <v>26</v>
      </c>
      <c r="K25" s="3" t="s">
        <v>28</v>
      </c>
      <c r="L25" s="3" t="s">
        <v>252</v>
      </c>
      <c r="M25" s="3">
        <v>6</v>
      </c>
      <c r="N25" s="5">
        <v>43040</v>
      </c>
      <c r="O25" s="5">
        <v>43045</v>
      </c>
      <c r="P25" s="5">
        <v>43226</v>
      </c>
      <c r="Q25" s="5">
        <v>43226</v>
      </c>
      <c r="R25" s="11"/>
      <c r="S25" s="11"/>
      <c r="T25" s="8">
        <f t="shared" si="0"/>
        <v>43045</v>
      </c>
      <c r="U25" s="11" t="str">
        <f t="shared" si="1"/>
        <v>NB</v>
      </c>
      <c r="V25" s="11">
        <f>'cn(past)'!V25</f>
        <v>580</v>
      </c>
      <c r="W25" s="11">
        <f t="shared" si="2"/>
        <v>522</v>
      </c>
      <c r="X25" s="11">
        <f t="shared" si="3"/>
        <v>40.6</v>
      </c>
      <c r="Y25" s="11">
        <f t="shared" si="4"/>
        <v>11.6</v>
      </c>
      <c r="Z25" s="11">
        <f t="shared" si="5"/>
        <v>0</v>
      </c>
      <c r="AA25" s="11">
        <f t="shared" si="6"/>
        <v>5.8</v>
      </c>
      <c r="AB25" s="11">
        <f t="shared" si="7"/>
        <v>0.03</v>
      </c>
      <c r="AC25" s="11">
        <f t="shared" si="8"/>
        <v>17.399999999999999</v>
      </c>
      <c r="AD25" s="11">
        <f t="shared" si="9"/>
        <v>2.9</v>
      </c>
      <c r="AE25" s="11" t="str">
        <f t="shared" si="10"/>
        <v>Paid in full</v>
      </c>
      <c r="AF25" s="11" t="str">
        <f t="shared" si="11"/>
        <v>Not Applicable</v>
      </c>
      <c r="AG25" s="11" t="str">
        <f t="shared" si="12"/>
        <v>Y</v>
      </c>
      <c r="AH25" s="8" t="str">
        <f t="shared" si="13"/>
        <v>N</v>
      </c>
    </row>
    <row r="26" spans="1:34">
      <c r="A26" s="11">
        <v>224</v>
      </c>
      <c r="B26" s="3" t="s">
        <v>21</v>
      </c>
      <c r="C26" s="3" t="s">
        <v>23</v>
      </c>
      <c r="D26" s="3" t="s">
        <v>22</v>
      </c>
      <c r="E26" s="3" t="s">
        <v>24</v>
      </c>
      <c r="F26" s="3">
        <v>85004</v>
      </c>
      <c r="G26" s="3" t="s">
        <v>27</v>
      </c>
      <c r="H26" s="11" t="s">
        <v>25</v>
      </c>
      <c r="I26" s="11"/>
      <c r="J26" s="3" t="s">
        <v>26</v>
      </c>
      <c r="K26" s="3" t="s">
        <v>28</v>
      </c>
      <c r="L26" s="3" t="s">
        <v>253</v>
      </c>
      <c r="M26" s="3">
        <v>6</v>
      </c>
      <c r="N26" s="5">
        <v>43048</v>
      </c>
      <c r="O26" s="5">
        <v>43054</v>
      </c>
      <c r="P26" s="5">
        <v>43235</v>
      </c>
      <c r="Q26" s="5">
        <v>43235</v>
      </c>
      <c r="R26" s="11"/>
      <c r="S26" s="11"/>
      <c r="T26" s="8">
        <f t="shared" si="0"/>
        <v>43054</v>
      </c>
      <c r="U26" s="11" t="str">
        <f t="shared" si="1"/>
        <v>NB</v>
      </c>
      <c r="V26" s="11">
        <f>'cn(past)'!V26</f>
        <v>650</v>
      </c>
      <c r="W26" s="11">
        <f t="shared" si="2"/>
        <v>585</v>
      </c>
      <c r="X26" s="11">
        <f t="shared" si="3"/>
        <v>45.500000000000007</v>
      </c>
      <c r="Y26" s="11">
        <f t="shared" si="4"/>
        <v>13</v>
      </c>
      <c r="Z26" s="11">
        <f t="shared" si="5"/>
        <v>0</v>
      </c>
      <c r="AA26" s="11">
        <f t="shared" si="6"/>
        <v>6.5</v>
      </c>
      <c r="AB26" s="11">
        <f t="shared" si="7"/>
        <v>0.03</v>
      </c>
      <c r="AC26" s="11">
        <f t="shared" si="8"/>
        <v>19.5</v>
      </c>
      <c r="AD26" s="11">
        <f t="shared" si="9"/>
        <v>3.25</v>
      </c>
      <c r="AE26" s="11" t="str">
        <f t="shared" si="10"/>
        <v>Paid in full</v>
      </c>
      <c r="AF26" s="11" t="str">
        <f t="shared" si="11"/>
        <v>Not Applicable</v>
      </c>
      <c r="AG26" s="11" t="str">
        <f t="shared" si="12"/>
        <v>Y</v>
      </c>
      <c r="AH26" s="8" t="str">
        <f t="shared" si="13"/>
        <v>N</v>
      </c>
    </row>
    <row r="27" spans="1:34">
      <c r="A27" s="11">
        <v>225</v>
      </c>
      <c r="B27" s="3" t="s">
        <v>21</v>
      </c>
      <c r="C27" s="3" t="s">
        <v>23</v>
      </c>
      <c r="D27" s="3" t="s">
        <v>22</v>
      </c>
      <c r="E27" s="3" t="s">
        <v>24</v>
      </c>
      <c r="F27" s="3">
        <v>85004</v>
      </c>
      <c r="G27" s="3" t="s">
        <v>27</v>
      </c>
      <c r="H27" s="11" t="s">
        <v>25</v>
      </c>
      <c r="I27" s="11"/>
      <c r="J27" s="3" t="s">
        <v>26</v>
      </c>
      <c r="K27" s="3" t="s">
        <v>28</v>
      </c>
      <c r="L27" s="3" t="s">
        <v>254</v>
      </c>
      <c r="M27" s="3">
        <v>6</v>
      </c>
      <c r="N27" s="5">
        <v>43055</v>
      </c>
      <c r="O27" s="5">
        <v>43059</v>
      </c>
      <c r="P27" s="5">
        <v>43240</v>
      </c>
      <c r="Q27" s="5">
        <v>43240</v>
      </c>
      <c r="R27" s="11"/>
      <c r="S27" s="11"/>
      <c r="T27" s="8">
        <f t="shared" si="0"/>
        <v>43059</v>
      </c>
      <c r="U27" s="11" t="str">
        <f t="shared" si="1"/>
        <v>NB</v>
      </c>
      <c r="V27" s="11">
        <f>'cn(past)'!V27</f>
        <v>900</v>
      </c>
      <c r="W27" s="11">
        <f t="shared" si="2"/>
        <v>810</v>
      </c>
      <c r="X27" s="11">
        <f t="shared" si="3"/>
        <v>63.000000000000007</v>
      </c>
      <c r="Y27" s="11">
        <f t="shared" si="4"/>
        <v>18</v>
      </c>
      <c r="Z27" s="11">
        <f t="shared" si="5"/>
        <v>0</v>
      </c>
      <c r="AA27" s="11">
        <f t="shared" si="6"/>
        <v>9</v>
      </c>
      <c r="AB27" s="11">
        <f t="shared" si="7"/>
        <v>0.03</v>
      </c>
      <c r="AC27" s="11">
        <f t="shared" si="8"/>
        <v>27</v>
      </c>
      <c r="AD27" s="11">
        <f t="shared" si="9"/>
        <v>4.5</v>
      </c>
      <c r="AE27" s="11" t="str">
        <f t="shared" si="10"/>
        <v>Paid in full</v>
      </c>
      <c r="AF27" s="11" t="str">
        <f t="shared" si="11"/>
        <v>Not Applicable</v>
      </c>
      <c r="AG27" s="11" t="str">
        <f t="shared" si="12"/>
        <v>Y</v>
      </c>
      <c r="AH27" s="8" t="str">
        <f t="shared" si="13"/>
        <v>N</v>
      </c>
    </row>
    <row r="28" spans="1:34">
      <c r="A28" s="11">
        <v>226</v>
      </c>
      <c r="B28" s="3" t="s">
        <v>21</v>
      </c>
      <c r="C28" s="3" t="s">
        <v>23</v>
      </c>
      <c r="D28" s="3" t="s">
        <v>22</v>
      </c>
      <c r="E28" s="3" t="s">
        <v>24</v>
      </c>
      <c r="F28" s="3">
        <v>85004</v>
      </c>
      <c r="G28" s="3" t="s">
        <v>27</v>
      </c>
      <c r="H28" s="11" t="s">
        <v>25</v>
      </c>
      <c r="I28" s="11"/>
      <c r="J28" s="3" t="s">
        <v>26</v>
      </c>
      <c r="K28" s="3" t="s">
        <v>28</v>
      </c>
      <c r="L28" s="3" t="s">
        <v>255</v>
      </c>
      <c r="M28" s="3">
        <v>6</v>
      </c>
      <c r="N28" s="5">
        <v>43060</v>
      </c>
      <c r="O28" s="5">
        <v>43063</v>
      </c>
      <c r="P28" s="5">
        <v>43244</v>
      </c>
      <c r="Q28" s="5">
        <v>43244</v>
      </c>
      <c r="R28" s="11"/>
      <c r="S28" s="11"/>
      <c r="T28" s="8">
        <f t="shared" si="0"/>
        <v>43063</v>
      </c>
      <c r="U28" s="11" t="str">
        <f t="shared" si="1"/>
        <v>NB</v>
      </c>
      <c r="V28" s="11">
        <f>'cn(past)'!V28</f>
        <v>750</v>
      </c>
      <c r="W28" s="11">
        <f t="shared" si="2"/>
        <v>675</v>
      </c>
      <c r="X28" s="11">
        <f t="shared" si="3"/>
        <v>52.500000000000007</v>
      </c>
      <c r="Y28" s="11">
        <f t="shared" si="4"/>
        <v>15</v>
      </c>
      <c r="Z28" s="11">
        <f t="shared" si="5"/>
        <v>0</v>
      </c>
      <c r="AA28" s="11">
        <f t="shared" si="6"/>
        <v>7.5</v>
      </c>
      <c r="AB28" s="11">
        <f t="shared" si="7"/>
        <v>0.03</v>
      </c>
      <c r="AC28" s="11">
        <f t="shared" si="8"/>
        <v>22.5</v>
      </c>
      <c r="AD28" s="11">
        <f t="shared" si="9"/>
        <v>3.75</v>
      </c>
      <c r="AE28" s="11" t="str">
        <f t="shared" si="10"/>
        <v>Paid in full</v>
      </c>
      <c r="AF28" s="11" t="str">
        <f t="shared" si="11"/>
        <v>Not Applicable</v>
      </c>
      <c r="AG28" s="11" t="str">
        <f t="shared" si="12"/>
        <v>Y</v>
      </c>
      <c r="AH28" s="8" t="str">
        <f t="shared" si="13"/>
        <v>N</v>
      </c>
    </row>
    <row r="29" spans="1:34">
      <c r="A29" s="11">
        <v>227</v>
      </c>
      <c r="B29" s="3" t="s">
        <v>21</v>
      </c>
      <c r="C29" s="3" t="s">
        <v>23</v>
      </c>
      <c r="D29" s="3" t="s">
        <v>22</v>
      </c>
      <c r="E29" s="3" t="s">
        <v>24</v>
      </c>
      <c r="F29" s="3">
        <v>85004</v>
      </c>
      <c r="G29" s="3" t="s">
        <v>27</v>
      </c>
      <c r="H29" s="11" t="s">
        <v>25</v>
      </c>
      <c r="I29" s="11"/>
      <c r="J29" s="3" t="s">
        <v>26</v>
      </c>
      <c r="K29" s="3" t="s">
        <v>28</v>
      </c>
      <c r="L29" s="3" t="s">
        <v>256</v>
      </c>
      <c r="M29" s="3">
        <v>6</v>
      </c>
      <c r="N29" s="5">
        <v>43125</v>
      </c>
      <c r="O29" s="5">
        <v>43128</v>
      </c>
      <c r="P29" s="5">
        <v>43309</v>
      </c>
      <c r="Q29" s="5">
        <v>43309</v>
      </c>
      <c r="R29" s="11"/>
      <c r="S29" s="11"/>
      <c r="T29" s="8">
        <f t="shared" si="0"/>
        <v>43128</v>
      </c>
      <c r="U29" s="11" t="str">
        <f t="shared" si="1"/>
        <v>NB</v>
      </c>
      <c r="V29" s="11">
        <f>'cn(past)'!V29</f>
        <v>623</v>
      </c>
      <c r="W29" s="11">
        <f t="shared" si="2"/>
        <v>560.70000000000005</v>
      </c>
      <c r="X29" s="11">
        <f t="shared" si="3"/>
        <v>43.610000000000007</v>
      </c>
      <c r="Y29" s="11">
        <f t="shared" si="4"/>
        <v>12.46</v>
      </c>
      <c r="Z29" s="11">
        <f t="shared" si="5"/>
        <v>0</v>
      </c>
      <c r="AA29" s="11">
        <f t="shared" si="6"/>
        <v>6.23</v>
      </c>
      <c r="AB29" s="11">
        <f t="shared" si="7"/>
        <v>0.03</v>
      </c>
      <c r="AC29" s="11">
        <f t="shared" si="8"/>
        <v>18.690000000000001</v>
      </c>
      <c r="AD29" s="11">
        <f t="shared" si="9"/>
        <v>3.1150000000000002</v>
      </c>
      <c r="AE29" s="11" t="str">
        <f t="shared" si="10"/>
        <v>Paid in full</v>
      </c>
      <c r="AF29" s="11" t="str">
        <f t="shared" si="11"/>
        <v>Not Applicable</v>
      </c>
      <c r="AG29" s="11" t="str">
        <f t="shared" si="12"/>
        <v>Y</v>
      </c>
      <c r="AH29" s="8" t="str">
        <f t="shared" si="13"/>
        <v>N</v>
      </c>
    </row>
    <row r="30" spans="1:34">
      <c r="A30" s="11">
        <v>228</v>
      </c>
      <c r="B30" s="3" t="s">
        <v>21</v>
      </c>
      <c r="C30" s="3" t="s">
        <v>23</v>
      </c>
      <c r="D30" s="3" t="s">
        <v>22</v>
      </c>
      <c r="E30" s="3" t="s">
        <v>24</v>
      </c>
      <c r="F30" s="3">
        <v>85004</v>
      </c>
      <c r="G30" s="3" t="s">
        <v>27</v>
      </c>
      <c r="H30" s="11" t="s">
        <v>25</v>
      </c>
      <c r="I30" s="11"/>
      <c r="J30" s="3" t="s">
        <v>26</v>
      </c>
      <c r="K30" s="3" t="s">
        <v>28</v>
      </c>
      <c r="L30" s="3" t="s">
        <v>257</v>
      </c>
      <c r="M30" s="3">
        <v>6</v>
      </c>
      <c r="N30" s="5">
        <v>43142</v>
      </c>
      <c r="O30" s="5">
        <v>43147</v>
      </c>
      <c r="P30" s="5">
        <v>43328</v>
      </c>
      <c r="Q30" s="5">
        <v>43328</v>
      </c>
      <c r="R30" s="11"/>
      <c r="S30" s="11"/>
      <c r="T30" s="8">
        <f t="shared" si="0"/>
        <v>43147</v>
      </c>
      <c r="U30" s="11" t="str">
        <f t="shared" si="1"/>
        <v>NB</v>
      </c>
      <c r="V30" s="11">
        <f>'cn(past)'!V30</f>
        <v>654</v>
      </c>
      <c r="W30" s="11">
        <f t="shared" si="2"/>
        <v>588.6</v>
      </c>
      <c r="X30" s="11">
        <f t="shared" si="3"/>
        <v>45.78</v>
      </c>
      <c r="Y30" s="11">
        <f t="shared" si="4"/>
        <v>13.08</v>
      </c>
      <c r="Z30" s="11">
        <f t="shared" si="5"/>
        <v>0</v>
      </c>
      <c r="AA30" s="11">
        <f t="shared" si="6"/>
        <v>6.54</v>
      </c>
      <c r="AB30" s="11">
        <f t="shared" si="7"/>
        <v>0.03</v>
      </c>
      <c r="AC30" s="11">
        <f t="shared" si="8"/>
        <v>19.62</v>
      </c>
      <c r="AD30" s="11">
        <f t="shared" si="9"/>
        <v>3.27</v>
      </c>
      <c r="AE30" s="11" t="str">
        <f t="shared" si="10"/>
        <v>Paid in full</v>
      </c>
      <c r="AF30" s="11" t="str">
        <f t="shared" si="11"/>
        <v>Not Applicable</v>
      </c>
      <c r="AG30" s="11" t="str">
        <f t="shared" si="12"/>
        <v>Y</v>
      </c>
      <c r="AH30" s="8" t="str">
        <f t="shared" si="13"/>
        <v>N</v>
      </c>
    </row>
    <row r="31" spans="1:34">
      <c r="A31" s="11">
        <v>229</v>
      </c>
      <c r="B31" s="3" t="s">
        <v>21</v>
      </c>
      <c r="C31" s="3" t="s">
        <v>23</v>
      </c>
      <c r="D31" s="3" t="s">
        <v>22</v>
      </c>
      <c r="E31" s="3" t="s">
        <v>24</v>
      </c>
      <c r="F31" s="3">
        <v>85004</v>
      </c>
      <c r="G31" s="3" t="s">
        <v>27</v>
      </c>
      <c r="H31" s="11" t="s">
        <v>25</v>
      </c>
      <c r="I31" s="11"/>
      <c r="J31" s="3" t="s">
        <v>26</v>
      </c>
      <c r="K31" s="3" t="s">
        <v>28</v>
      </c>
      <c r="L31" s="3" t="s">
        <v>258</v>
      </c>
      <c r="M31" s="3">
        <v>12</v>
      </c>
      <c r="N31" s="5">
        <v>42966</v>
      </c>
      <c r="O31" s="5">
        <v>42967</v>
      </c>
      <c r="P31" s="5">
        <v>43332</v>
      </c>
      <c r="Q31" s="5">
        <v>43332</v>
      </c>
      <c r="R31" s="11"/>
      <c r="S31" s="11"/>
      <c r="T31" s="8">
        <f t="shared" si="0"/>
        <v>42967</v>
      </c>
      <c r="U31" s="11" t="str">
        <f t="shared" si="1"/>
        <v>NB</v>
      </c>
      <c r="V31" s="11">
        <f>'cn(past)'!V31</f>
        <v>1324</v>
      </c>
      <c r="W31" s="11">
        <f t="shared" si="2"/>
        <v>1191.6000000000001</v>
      </c>
      <c r="X31" s="11">
        <f t="shared" si="3"/>
        <v>92.68</v>
      </c>
      <c r="Y31" s="11">
        <f t="shared" si="4"/>
        <v>26.48</v>
      </c>
      <c r="Z31" s="11">
        <f t="shared" si="5"/>
        <v>0</v>
      </c>
      <c r="AA31" s="11">
        <f t="shared" si="6"/>
        <v>13.24</v>
      </c>
      <c r="AB31" s="11">
        <f t="shared" si="7"/>
        <v>0.03</v>
      </c>
      <c r="AC31" s="11">
        <f t="shared" si="8"/>
        <v>39.72</v>
      </c>
      <c r="AD31" s="11">
        <f t="shared" si="9"/>
        <v>3.31</v>
      </c>
      <c r="AE31" s="11" t="str">
        <f t="shared" si="10"/>
        <v>Paid in full</v>
      </c>
      <c r="AF31" s="11" t="str">
        <f t="shared" si="11"/>
        <v>Not Applicable</v>
      </c>
      <c r="AG31" s="11" t="str">
        <f t="shared" si="12"/>
        <v>Y</v>
      </c>
      <c r="AH31" s="8" t="str">
        <f t="shared" si="13"/>
        <v>N</v>
      </c>
    </row>
    <row r="32" spans="1:34">
      <c r="A32" s="11">
        <v>230</v>
      </c>
      <c r="B32" s="3" t="s">
        <v>21</v>
      </c>
      <c r="C32" s="3" t="s">
        <v>23</v>
      </c>
      <c r="D32" s="3" t="s">
        <v>22</v>
      </c>
      <c r="E32" s="3" t="s">
        <v>24</v>
      </c>
      <c r="F32" s="3">
        <v>85004</v>
      </c>
      <c r="G32" s="3" t="s">
        <v>27</v>
      </c>
      <c r="H32" s="11" t="s">
        <v>25</v>
      </c>
      <c r="I32" s="11"/>
      <c r="J32" s="3" t="s">
        <v>26</v>
      </c>
      <c r="K32" s="3" t="s">
        <v>28</v>
      </c>
      <c r="L32" s="3" t="s">
        <v>259</v>
      </c>
      <c r="M32" s="3">
        <v>12</v>
      </c>
      <c r="N32" s="5">
        <v>42948</v>
      </c>
      <c r="O32" s="5">
        <v>42949</v>
      </c>
      <c r="P32" s="5">
        <v>43314</v>
      </c>
      <c r="Q32" s="5">
        <v>43314</v>
      </c>
      <c r="R32" s="8">
        <f>Q32</f>
        <v>43314</v>
      </c>
      <c r="S32" s="11"/>
      <c r="T32" s="8">
        <f>R32</f>
        <v>43314</v>
      </c>
      <c r="U32" s="11" t="str">
        <f t="shared" si="1"/>
        <v>RN</v>
      </c>
      <c r="V32" s="11">
        <f>'cn(past)'!V32</f>
        <v>1555</v>
      </c>
      <c r="W32" s="11">
        <f t="shared" si="2"/>
        <v>1321.75</v>
      </c>
      <c r="X32" s="11">
        <f t="shared" si="3"/>
        <v>108.85000000000001</v>
      </c>
      <c r="Y32" s="11">
        <f t="shared" si="4"/>
        <v>31.1</v>
      </c>
      <c r="Z32" s="11">
        <f>V2*0.05</f>
        <v>23</v>
      </c>
      <c r="AA32" s="11">
        <f t="shared" si="6"/>
        <v>15.55</v>
      </c>
      <c r="AB32" s="11">
        <f t="shared" si="7"/>
        <v>0.08</v>
      </c>
      <c r="AC32" s="11">
        <f t="shared" si="8"/>
        <v>69.650000000000006</v>
      </c>
      <c r="AD32" s="11">
        <f t="shared" si="9"/>
        <v>5.8041666666666671</v>
      </c>
      <c r="AE32" s="11" t="str">
        <f t="shared" si="10"/>
        <v>Paid in full</v>
      </c>
      <c r="AF32" s="11" t="str">
        <f t="shared" si="11"/>
        <v>Not Applicable</v>
      </c>
      <c r="AG32" s="11" t="str">
        <f t="shared" si="12"/>
        <v>Y</v>
      </c>
      <c r="AH32" s="8" t="str">
        <f t="shared" si="13"/>
        <v>N</v>
      </c>
    </row>
    <row r="33" spans="1:34">
      <c r="A33" s="11">
        <v>231</v>
      </c>
      <c r="B33" s="3" t="s">
        <v>21</v>
      </c>
      <c r="C33" s="3" t="s">
        <v>23</v>
      </c>
      <c r="D33" s="3" t="s">
        <v>22</v>
      </c>
      <c r="E33" s="3" t="s">
        <v>24</v>
      </c>
      <c r="F33" s="3">
        <v>85004</v>
      </c>
      <c r="G33" s="3" t="s">
        <v>27</v>
      </c>
      <c r="H33" s="11" t="s">
        <v>25</v>
      </c>
      <c r="I33" s="11"/>
      <c r="J33" s="3" t="s">
        <v>26</v>
      </c>
      <c r="K33" s="3" t="s">
        <v>28</v>
      </c>
      <c r="L33" s="3" t="s">
        <v>260</v>
      </c>
      <c r="M33" s="3">
        <v>6</v>
      </c>
      <c r="N33" s="5">
        <v>42982</v>
      </c>
      <c r="O33" s="5">
        <v>42984</v>
      </c>
      <c r="P33" s="5">
        <v>43165</v>
      </c>
      <c r="Q33" s="5">
        <v>43165</v>
      </c>
      <c r="R33" s="8">
        <f t="shared" ref="R33:R96" si="14">Q33</f>
        <v>43165</v>
      </c>
      <c r="S33" s="11"/>
      <c r="T33" s="8">
        <f t="shared" ref="T33:T96" si="15">R33</f>
        <v>43165</v>
      </c>
      <c r="U33" s="11" t="str">
        <f t="shared" si="1"/>
        <v>RN</v>
      </c>
      <c r="V33" s="11">
        <f>'cn(past)'!V33</f>
        <v>425</v>
      </c>
      <c r="W33" s="11">
        <f t="shared" si="2"/>
        <v>382.5</v>
      </c>
      <c r="X33" s="11">
        <f t="shared" si="3"/>
        <v>29.750000000000004</v>
      </c>
      <c r="Y33" s="11">
        <f t="shared" si="4"/>
        <v>8.5</v>
      </c>
      <c r="Z33" s="11"/>
      <c r="AA33" s="11">
        <f t="shared" si="6"/>
        <v>4.25</v>
      </c>
      <c r="AB33" s="11">
        <f t="shared" si="7"/>
        <v>0.03</v>
      </c>
      <c r="AC33" s="11">
        <f t="shared" si="8"/>
        <v>12.75</v>
      </c>
      <c r="AD33" s="11">
        <f t="shared" si="9"/>
        <v>2.125</v>
      </c>
      <c r="AE33" s="11" t="str">
        <f t="shared" si="10"/>
        <v>Paid in full</v>
      </c>
      <c r="AF33" s="11" t="str">
        <f t="shared" si="11"/>
        <v>Not Applicable</v>
      </c>
      <c r="AG33" s="11" t="str">
        <f t="shared" si="12"/>
        <v>Y</v>
      </c>
      <c r="AH33" s="8" t="str">
        <f t="shared" si="13"/>
        <v>N</v>
      </c>
    </row>
    <row r="34" spans="1:34">
      <c r="A34" s="11">
        <v>232</v>
      </c>
      <c r="B34" s="3" t="s">
        <v>21</v>
      </c>
      <c r="C34" s="3" t="s">
        <v>23</v>
      </c>
      <c r="D34" s="3" t="s">
        <v>22</v>
      </c>
      <c r="E34" s="3" t="s">
        <v>24</v>
      </c>
      <c r="F34" s="3">
        <v>85004</v>
      </c>
      <c r="G34" s="3" t="s">
        <v>27</v>
      </c>
      <c r="H34" s="11" t="s">
        <v>25</v>
      </c>
      <c r="I34" s="11"/>
      <c r="J34" s="3" t="s">
        <v>26</v>
      </c>
      <c r="K34" s="3" t="s">
        <v>28</v>
      </c>
      <c r="L34" s="3" t="s">
        <v>261</v>
      </c>
      <c r="M34" s="3">
        <v>6</v>
      </c>
      <c r="N34" s="5">
        <v>42986</v>
      </c>
      <c r="O34" s="5">
        <v>42988</v>
      </c>
      <c r="P34" s="5">
        <v>43169</v>
      </c>
      <c r="Q34" s="5">
        <v>43169</v>
      </c>
      <c r="R34" s="8">
        <f t="shared" si="14"/>
        <v>43169</v>
      </c>
      <c r="S34" s="11"/>
      <c r="T34" s="8">
        <f t="shared" si="15"/>
        <v>43169</v>
      </c>
      <c r="U34" s="11" t="str">
        <f t="shared" si="1"/>
        <v>RN</v>
      </c>
      <c r="V34" s="11">
        <f>'cn(past)'!V34</f>
        <v>658</v>
      </c>
      <c r="W34" s="11">
        <f t="shared" si="2"/>
        <v>592.20000000000005</v>
      </c>
      <c r="X34" s="11">
        <f t="shared" si="3"/>
        <v>46.06</v>
      </c>
      <c r="Y34" s="11">
        <f t="shared" si="4"/>
        <v>13.16</v>
      </c>
      <c r="Z34" s="11"/>
      <c r="AA34" s="11">
        <f t="shared" si="6"/>
        <v>6.58</v>
      </c>
      <c r="AB34" s="11">
        <f t="shared" si="7"/>
        <v>0.03</v>
      </c>
      <c r="AC34" s="11">
        <f t="shared" si="8"/>
        <v>19.740000000000002</v>
      </c>
      <c r="AD34" s="11">
        <f t="shared" si="9"/>
        <v>3.2900000000000005</v>
      </c>
      <c r="AE34" s="11" t="str">
        <f t="shared" si="10"/>
        <v>Paid in full</v>
      </c>
      <c r="AF34" s="11" t="str">
        <f t="shared" si="11"/>
        <v>Not Applicable</v>
      </c>
      <c r="AG34" s="11" t="str">
        <f t="shared" si="12"/>
        <v>Y</v>
      </c>
      <c r="AH34" s="8" t="str">
        <f t="shared" si="13"/>
        <v>N</v>
      </c>
    </row>
    <row r="35" spans="1:34">
      <c r="A35" s="11">
        <v>233</v>
      </c>
      <c r="B35" s="3" t="s">
        <v>21</v>
      </c>
      <c r="C35" s="3" t="s">
        <v>23</v>
      </c>
      <c r="D35" s="3" t="s">
        <v>22</v>
      </c>
      <c r="E35" s="3" t="s">
        <v>24</v>
      </c>
      <c r="F35" s="3">
        <v>85004</v>
      </c>
      <c r="G35" s="3" t="s">
        <v>27</v>
      </c>
      <c r="H35" s="11" t="s">
        <v>25</v>
      </c>
      <c r="I35" s="11"/>
      <c r="J35" s="3" t="s">
        <v>26</v>
      </c>
      <c r="K35" s="3" t="s">
        <v>28</v>
      </c>
      <c r="L35" s="3" t="s">
        <v>262</v>
      </c>
      <c r="M35" s="3">
        <v>6</v>
      </c>
      <c r="N35" s="5">
        <v>42988</v>
      </c>
      <c r="O35" s="5">
        <v>42993</v>
      </c>
      <c r="P35" s="5">
        <v>43174</v>
      </c>
      <c r="Q35" s="5">
        <v>43174</v>
      </c>
      <c r="R35" s="8">
        <f t="shared" si="14"/>
        <v>43174</v>
      </c>
      <c r="S35" s="11"/>
      <c r="T35" s="8">
        <f t="shared" si="15"/>
        <v>43174</v>
      </c>
      <c r="U35" s="11" t="str">
        <f t="shared" si="1"/>
        <v>RN</v>
      </c>
      <c r="V35" s="11">
        <f>'cn(past)'!V35</f>
        <v>587</v>
      </c>
      <c r="W35" s="11">
        <f t="shared" si="2"/>
        <v>528.30000000000007</v>
      </c>
      <c r="X35" s="11">
        <f t="shared" si="3"/>
        <v>41.09</v>
      </c>
      <c r="Y35" s="11">
        <f t="shared" si="4"/>
        <v>11.74</v>
      </c>
      <c r="Z35" s="11"/>
      <c r="AA35" s="11">
        <f t="shared" si="6"/>
        <v>5.87</v>
      </c>
      <c r="AB35" s="11">
        <f t="shared" si="7"/>
        <v>0.03</v>
      </c>
      <c r="AC35" s="11">
        <f t="shared" si="8"/>
        <v>17.61</v>
      </c>
      <c r="AD35" s="11">
        <f t="shared" si="9"/>
        <v>2.9350000000000001</v>
      </c>
      <c r="AE35" s="11" t="str">
        <f t="shared" si="10"/>
        <v>Paid in full</v>
      </c>
      <c r="AF35" s="11" t="str">
        <f t="shared" si="11"/>
        <v>Not Applicable</v>
      </c>
      <c r="AG35" s="11" t="str">
        <f t="shared" si="12"/>
        <v>Y</v>
      </c>
      <c r="AH35" s="8" t="str">
        <f t="shared" si="13"/>
        <v>N</v>
      </c>
    </row>
    <row r="36" spans="1:34">
      <c r="A36" s="11">
        <v>234</v>
      </c>
      <c r="B36" s="3" t="s">
        <v>21</v>
      </c>
      <c r="C36" s="3" t="s">
        <v>23</v>
      </c>
      <c r="D36" s="3" t="s">
        <v>22</v>
      </c>
      <c r="E36" s="3" t="s">
        <v>24</v>
      </c>
      <c r="F36" s="3">
        <v>85004</v>
      </c>
      <c r="G36" s="3" t="s">
        <v>27</v>
      </c>
      <c r="H36" s="11" t="s">
        <v>25</v>
      </c>
      <c r="I36" s="11"/>
      <c r="J36" s="3" t="s">
        <v>26</v>
      </c>
      <c r="K36" s="3" t="s">
        <v>28</v>
      </c>
      <c r="L36" s="3" t="s">
        <v>263</v>
      </c>
      <c r="M36" s="3">
        <v>6</v>
      </c>
      <c r="N36" s="5">
        <v>42990</v>
      </c>
      <c r="O36" s="5">
        <v>42994</v>
      </c>
      <c r="P36" s="5">
        <v>43175</v>
      </c>
      <c r="Q36" s="5">
        <v>43175</v>
      </c>
      <c r="R36" s="8">
        <f t="shared" si="14"/>
        <v>43175</v>
      </c>
      <c r="S36" s="11"/>
      <c r="T36" s="8">
        <f t="shared" si="15"/>
        <v>43175</v>
      </c>
      <c r="U36" s="11" t="str">
        <f t="shared" si="1"/>
        <v>RN</v>
      </c>
      <c r="V36" s="11">
        <f>'cn(past)'!V36</f>
        <v>547</v>
      </c>
      <c r="W36" s="11">
        <f t="shared" si="2"/>
        <v>492.3</v>
      </c>
      <c r="X36" s="11">
        <f t="shared" si="3"/>
        <v>38.290000000000006</v>
      </c>
      <c r="Y36" s="11">
        <f t="shared" si="4"/>
        <v>10.94</v>
      </c>
      <c r="Z36" s="11"/>
      <c r="AA36" s="11">
        <f t="shared" si="6"/>
        <v>5.47</v>
      </c>
      <c r="AB36" s="11">
        <f t="shared" si="7"/>
        <v>0.03</v>
      </c>
      <c r="AC36" s="11">
        <f t="shared" si="8"/>
        <v>16.41</v>
      </c>
      <c r="AD36" s="11">
        <f t="shared" si="9"/>
        <v>2.7349999999999999</v>
      </c>
      <c r="AE36" s="11" t="str">
        <f t="shared" si="10"/>
        <v>Paid in full</v>
      </c>
      <c r="AF36" s="11" t="str">
        <f t="shared" si="11"/>
        <v>Not Applicable</v>
      </c>
      <c r="AG36" s="11" t="str">
        <f t="shared" si="12"/>
        <v>Y</v>
      </c>
      <c r="AH36" s="8" t="str">
        <f t="shared" si="13"/>
        <v>N</v>
      </c>
    </row>
    <row r="37" spans="1:34">
      <c r="A37" s="11">
        <v>235</v>
      </c>
      <c r="B37" s="3" t="s">
        <v>21</v>
      </c>
      <c r="C37" s="3" t="s">
        <v>23</v>
      </c>
      <c r="D37" s="3" t="s">
        <v>22</v>
      </c>
      <c r="E37" s="3" t="s">
        <v>24</v>
      </c>
      <c r="F37" s="3">
        <v>85004</v>
      </c>
      <c r="G37" s="3" t="s">
        <v>27</v>
      </c>
      <c r="H37" s="11" t="s">
        <v>25</v>
      </c>
      <c r="I37" s="11"/>
      <c r="J37" s="3" t="s">
        <v>26</v>
      </c>
      <c r="K37" s="3" t="s">
        <v>28</v>
      </c>
      <c r="L37" s="3" t="s">
        <v>264</v>
      </c>
      <c r="M37" s="3">
        <v>6</v>
      </c>
      <c r="N37" s="5">
        <v>42994</v>
      </c>
      <c r="O37" s="5">
        <v>42998</v>
      </c>
      <c r="P37" s="5">
        <v>43179</v>
      </c>
      <c r="Q37" s="5">
        <v>43179</v>
      </c>
      <c r="R37" s="8">
        <f t="shared" si="14"/>
        <v>43179</v>
      </c>
      <c r="S37" s="11"/>
      <c r="T37" s="8">
        <f t="shared" si="15"/>
        <v>43179</v>
      </c>
      <c r="U37" s="11" t="str">
        <f t="shared" si="1"/>
        <v>RN</v>
      </c>
      <c r="V37" s="11">
        <f>'cn(past)'!V37</f>
        <v>987</v>
      </c>
      <c r="W37" s="11">
        <f t="shared" si="2"/>
        <v>888.30000000000007</v>
      </c>
      <c r="X37" s="11">
        <f t="shared" si="3"/>
        <v>69.09</v>
      </c>
      <c r="Y37" s="11">
        <f t="shared" si="4"/>
        <v>19.740000000000002</v>
      </c>
      <c r="Z37" s="11"/>
      <c r="AA37" s="11">
        <f t="shared" si="6"/>
        <v>9.870000000000001</v>
      </c>
      <c r="AB37" s="11">
        <f t="shared" si="7"/>
        <v>0.03</v>
      </c>
      <c r="AC37" s="11">
        <f t="shared" si="8"/>
        <v>29.610000000000003</v>
      </c>
      <c r="AD37" s="11">
        <f t="shared" si="9"/>
        <v>4.9350000000000005</v>
      </c>
      <c r="AE37" s="11" t="str">
        <f t="shared" si="10"/>
        <v>Paid in full</v>
      </c>
      <c r="AF37" s="11" t="str">
        <f t="shared" si="11"/>
        <v>Not Applicable</v>
      </c>
      <c r="AG37" s="11" t="str">
        <f t="shared" si="12"/>
        <v>Y</v>
      </c>
      <c r="AH37" s="8" t="str">
        <f t="shared" si="13"/>
        <v>N</v>
      </c>
    </row>
    <row r="38" spans="1:34">
      <c r="A38" s="11">
        <v>236</v>
      </c>
      <c r="B38" s="3" t="s">
        <v>21</v>
      </c>
      <c r="C38" s="3" t="s">
        <v>23</v>
      </c>
      <c r="D38" s="3" t="s">
        <v>22</v>
      </c>
      <c r="E38" s="3" t="s">
        <v>24</v>
      </c>
      <c r="F38" s="3">
        <v>85004</v>
      </c>
      <c r="G38" s="3" t="s">
        <v>27</v>
      </c>
      <c r="H38" s="11" t="s">
        <v>25</v>
      </c>
      <c r="I38" s="11"/>
      <c r="J38" s="3" t="s">
        <v>26</v>
      </c>
      <c r="K38" s="3" t="s">
        <v>28</v>
      </c>
      <c r="L38" s="3" t="s">
        <v>265</v>
      </c>
      <c r="M38" s="3">
        <v>6</v>
      </c>
      <c r="N38" s="5">
        <v>42992</v>
      </c>
      <c r="O38" s="5">
        <v>42995</v>
      </c>
      <c r="P38" s="5">
        <v>43176</v>
      </c>
      <c r="Q38" s="5">
        <v>43176</v>
      </c>
      <c r="R38" s="8">
        <f t="shared" si="14"/>
        <v>43176</v>
      </c>
      <c r="S38" s="11"/>
      <c r="T38" s="8">
        <f t="shared" si="15"/>
        <v>43176</v>
      </c>
      <c r="U38" s="11" t="str">
        <f t="shared" si="1"/>
        <v>RN</v>
      </c>
      <c r="V38" s="11">
        <f>'cn(past)'!V38</f>
        <v>874</v>
      </c>
      <c r="W38" s="11">
        <f t="shared" si="2"/>
        <v>786.6</v>
      </c>
      <c r="X38" s="11">
        <f t="shared" si="3"/>
        <v>61.180000000000007</v>
      </c>
      <c r="Y38" s="11">
        <f t="shared" si="4"/>
        <v>17.48</v>
      </c>
      <c r="Z38" s="11"/>
      <c r="AA38" s="11">
        <f t="shared" si="6"/>
        <v>8.74</v>
      </c>
      <c r="AB38" s="11">
        <f t="shared" si="7"/>
        <v>0.03</v>
      </c>
      <c r="AC38" s="11">
        <f t="shared" si="8"/>
        <v>26.22</v>
      </c>
      <c r="AD38" s="11">
        <f t="shared" si="9"/>
        <v>4.37</v>
      </c>
      <c r="AE38" s="11" t="str">
        <f t="shared" si="10"/>
        <v>Paid in full</v>
      </c>
      <c r="AF38" s="11" t="str">
        <f t="shared" si="11"/>
        <v>Not Applicable</v>
      </c>
      <c r="AG38" s="11" t="str">
        <f t="shared" si="12"/>
        <v>Y</v>
      </c>
      <c r="AH38" s="8" t="str">
        <f t="shared" si="13"/>
        <v>N</v>
      </c>
    </row>
    <row r="39" spans="1:34">
      <c r="A39" s="11">
        <v>237</v>
      </c>
      <c r="B39" s="3" t="s">
        <v>21</v>
      </c>
      <c r="C39" s="3" t="s">
        <v>23</v>
      </c>
      <c r="D39" s="3" t="s">
        <v>22</v>
      </c>
      <c r="E39" s="3" t="s">
        <v>24</v>
      </c>
      <c r="F39" s="3">
        <v>85004</v>
      </c>
      <c r="G39" s="3" t="s">
        <v>27</v>
      </c>
      <c r="H39" s="11" t="s">
        <v>25</v>
      </c>
      <c r="I39" s="11"/>
      <c r="J39" s="3" t="s">
        <v>26</v>
      </c>
      <c r="K39" s="3" t="s">
        <v>28</v>
      </c>
      <c r="L39" s="3" t="s">
        <v>266</v>
      </c>
      <c r="M39" s="3">
        <v>6</v>
      </c>
      <c r="N39" s="5">
        <v>42996</v>
      </c>
      <c r="O39" s="5">
        <v>43000</v>
      </c>
      <c r="P39" s="5">
        <v>43181</v>
      </c>
      <c r="Q39" s="5">
        <v>43181</v>
      </c>
      <c r="R39" s="8">
        <f t="shared" si="14"/>
        <v>43181</v>
      </c>
      <c r="S39" s="11"/>
      <c r="T39" s="8">
        <f t="shared" si="15"/>
        <v>43181</v>
      </c>
      <c r="U39" s="11" t="str">
        <f t="shared" si="1"/>
        <v>RN</v>
      </c>
      <c r="V39" s="11">
        <f>'cn(past)'!V39</f>
        <v>568</v>
      </c>
      <c r="W39" s="11">
        <f t="shared" si="2"/>
        <v>511.2</v>
      </c>
      <c r="X39" s="11">
        <f t="shared" si="3"/>
        <v>39.760000000000005</v>
      </c>
      <c r="Y39" s="11">
        <f t="shared" si="4"/>
        <v>11.36</v>
      </c>
      <c r="Z39" s="11"/>
      <c r="AA39" s="11">
        <f t="shared" si="6"/>
        <v>5.68</v>
      </c>
      <c r="AB39" s="11">
        <f t="shared" si="7"/>
        <v>0.03</v>
      </c>
      <c r="AC39" s="11">
        <f t="shared" si="8"/>
        <v>17.04</v>
      </c>
      <c r="AD39" s="11">
        <f t="shared" si="9"/>
        <v>2.84</v>
      </c>
      <c r="AE39" s="11" t="str">
        <f t="shared" si="10"/>
        <v>Paid in full</v>
      </c>
      <c r="AF39" s="11" t="str">
        <f t="shared" si="11"/>
        <v>Not Applicable</v>
      </c>
      <c r="AG39" s="11" t="str">
        <f t="shared" si="12"/>
        <v>Y</v>
      </c>
      <c r="AH39" s="8" t="str">
        <f t="shared" si="13"/>
        <v>N</v>
      </c>
    </row>
    <row r="40" spans="1:34">
      <c r="A40" s="11">
        <v>238</v>
      </c>
      <c r="B40" s="3" t="s">
        <v>21</v>
      </c>
      <c r="C40" s="3" t="s">
        <v>23</v>
      </c>
      <c r="D40" s="3" t="s">
        <v>22</v>
      </c>
      <c r="E40" s="3" t="s">
        <v>24</v>
      </c>
      <c r="F40" s="3">
        <v>85004</v>
      </c>
      <c r="G40" s="3" t="s">
        <v>27</v>
      </c>
      <c r="H40" s="11" t="s">
        <v>25</v>
      </c>
      <c r="I40" s="11"/>
      <c r="J40" s="3" t="s">
        <v>26</v>
      </c>
      <c r="K40" s="3" t="s">
        <v>28</v>
      </c>
      <c r="L40" s="3" t="s">
        <v>267</v>
      </c>
      <c r="M40" s="3">
        <v>6</v>
      </c>
      <c r="N40" s="5">
        <v>43023</v>
      </c>
      <c r="O40" s="5">
        <v>43025</v>
      </c>
      <c r="P40" s="5">
        <v>43207</v>
      </c>
      <c r="Q40" s="5">
        <v>43207</v>
      </c>
      <c r="R40" s="8">
        <f t="shared" si="14"/>
        <v>43207</v>
      </c>
      <c r="S40" s="11"/>
      <c r="T40" s="8">
        <f t="shared" si="15"/>
        <v>43207</v>
      </c>
      <c r="U40" s="11" t="str">
        <f t="shared" si="1"/>
        <v>RN</v>
      </c>
      <c r="V40" s="11">
        <f>'cn(past)'!V40</f>
        <v>854</v>
      </c>
      <c r="W40" s="11">
        <f t="shared" si="2"/>
        <v>768.6</v>
      </c>
      <c r="X40" s="11">
        <f t="shared" si="3"/>
        <v>59.780000000000008</v>
      </c>
      <c r="Y40" s="11">
        <f t="shared" si="4"/>
        <v>17.080000000000002</v>
      </c>
      <c r="Z40" s="11"/>
      <c r="AA40" s="11">
        <f t="shared" si="6"/>
        <v>8.5400000000000009</v>
      </c>
      <c r="AB40" s="11">
        <f t="shared" si="7"/>
        <v>0.03</v>
      </c>
      <c r="AC40" s="11">
        <f t="shared" si="8"/>
        <v>25.620000000000005</v>
      </c>
      <c r="AD40" s="11">
        <f t="shared" si="9"/>
        <v>4.2700000000000005</v>
      </c>
      <c r="AE40" s="11" t="str">
        <f t="shared" si="10"/>
        <v>Paid in full</v>
      </c>
      <c r="AF40" s="11" t="str">
        <f t="shared" si="11"/>
        <v>Not Applicable</v>
      </c>
      <c r="AG40" s="11" t="str">
        <f t="shared" si="12"/>
        <v>Y</v>
      </c>
      <c r="AH40" s="8" t="str">
        <f t="shared" si="13"/>
        <v>N</v>
      </c>
    </row>
    <row r="41" spans="1:34">
      <c r="A41" s="11">
        <v>239</v>
      </c>
      <c r="B41" s="3" t="s">
        <v>21</v>
      </c>
      <c r="C41" s="3" t="s">
        <v>23</v>
      </c>
      <c r="D41" s="3" t="s">
        <v>22</v>
      </c>
      <c r="E41" s="3" t="s">
        <v>24</v>
      </c>
      <c r="F41" s="3">
        <v>85004</v>
      </c>
      <c r="G41" s="3" t="s">
        <v>27</v>
      </c>
      <c r="H41" s="11" t="s">
        <v>25</v>
      </c>
      <c r="I41" s="11"/>
      <c r="J41" s="3" t="s">
        <v>26</v>
      </c>
      <c r="K41" s="3" t="s">
        <v>28</v>
      </c>
      <c r="L41" s="3" t="s">
        <v>268</v>
      </c>
      <c r="M41" s="3">
        <v>6</v>
      </c>
      <c r="N41" s="5">
        <v>43040</v>
      </c>
      <c r="O41" s="5">
        <v>43044</v>
      </c>
      <c r="P41" s="5">
        <v>43225</v>
      </c>
      <c r="Q41" s="5">
        <v>43225</v>
      </c>
      <c r="R41" s="8">
        <f t="shared" si="14"/>
        <v>43225</v>
      </c>
      <c r="S41" s="11"/>
      <c r="T41" s="8">
        <f t="shared" si="15"/>
        <v>43225</v>
      </c>
      <c r="U41" s="11" t="str">
        <f t="shared" si="1"/>
        <v>RN</v>
      </c>
      <c r="V41" s="11">
        <f>'cn(past)'!V41</f>
        <v>657</v>
      </c>
      <c r="W41" s="11">
        <f t="shared" si="2"/>
        <v>591.30000000000007</v>
      </c>
      <c r="X41" s="11">
        <f t="shared" si="3"/>
        <v>45.99</v>
      </c>
      <c r="Y41" s="11">
        <f t="shared" si="4"/>
        <v>13.14</v>
      </c>
      <c r="Z41" s="11"/>
      <c r="AA41" s="11">
        <f t="shared" si="6"/>
        <v>6.57</v>
      </c>
      <c r="AB41" s="11">
        <f t="shared" si="7"/>
        <v>0.03</v>
      </c>
      <c r="AC41" s="11">
        <f t="shared" si="8"/>
        <v>19.71</v>
      </c>
      <c r="AD41" s="11">
        <f t="shared" si="9"/>
        <v>3.2850000000000001</v>
      </c>
      <c r="AE41" s="11" t="str">
        <f t="shared" si="10"/>
        <v>Paid in full</v>
      </c>
      <c r="AF41" s="11" t="str">
        <f t="shared" si="11"/>
        <v>Not Applicable</v>
      </c>
      <c r="AG41" s="11" t="str">
        <f t="shared" si="12"/>
        <v>Y</v>
      </c>
      <c r="AH41" s="8" t="str">
        <f t="shared" si="13"/>
        <v>N</v>
      </c>
    </row>
    <row r="42" spans="1:34">
      <c r="A42" s="11">
        <v>240</v>
      </c>
      <c r="B42" s="3" t="s">
        <v>21</v>
      </c>
      <c r="C42" s="3" t="s">
        <v>23</v>
      </c>
      <c r="D42" s="3" t="s">
        <v>22</v>
      </c>
      <c r="E42" s="3" t="s">
        <v>24</v>
      </c>
      <c r="F42" s="3">
        <v>85004</v>
      </c>
      <c r="G42" s="3" t="s">
        <v>27</v>
      </c>
      <c r="H42" s="11" t="s">
        <v>25</v>
      </c>
      <c r="I42" s="11"/>
      <c r="J42" s="3" t="s">
        <v>26</v>
      </c>
      <c r="K42" s="3" t="s">
        <v>28</v>
      </c>
      <c r="L42" s="3" t="s">
        <v>269</v>
      </c>
      <c r="M42" s="3">
        <v>6</v>
      </c>
      <c r="N42" s="5">
        <v>43079</v>
      </c>
      <c r="O42" s="5">
        <v>43083</v>
      </c>
      <c r="P42" s="5">
        <v>43265</v>
      </c>
      <c r="Q42" s="5">
        <v>43265</v>
      </c>
      <c r="R42" s="8">
        <f t="shared" si="14"/>
        <v>43265</v>
      </c>
      <c r="S42" s="11"/>
      <c r="T42" s="8">
        <f t="shared" si="15"/>
        <v>43265</v>
      </c>
      <c r="U42" s="11" t="str">
        <f t="shared" si="1"/>
        <v>RN</v>
      </c>
      <c r="V42" s="11">
        <f>'cn(past)'!V42</f>
        <v>444</v>
      </c>
      <c r="W42" s="11">
        <f t="shared" si="2"/>
        <v>399.6</v>
      </c>
      <c r="X42" s="11">
        <f t="shared" si="3"/>
        <v>31.080000000000002</v>
      </c>
      <c r="Y42" s="11">
        <f t="shared" si="4"/>
        <v>8.8800000000000008</v>
      </c>
      <c r="Z42" s="11"/>
      <c r="AA42" s="11">
        <f t="shared" si="6"/>
        <v>4.4400000000000004</v>
      </c>
      <c r="AB42" s="11">
        <f t="shared" si="7"/>
        <v>0.03</v>
      </c>
      <c r="AC42" s="11">
        <f t="shared" si="8"/>
        <v>13.32</v>
      </c>
      <c r="AD42" s="11">
        <f t="shared" si="9"/>
        <v>2.2200000000000002</v>
      </c>
      <c r="AE42" s="11" t="str">
        <f t="shared" si="10"/>
        <v>Paid in full</v>
      </c>
      <c r="AF42" s="11" t="str">
        <f t="shared" si="11"/>
        <v>Not Applicable</v>
      </c>
      <c r="AG42" s="11" t="str">
        <f t="shared" si="12"/>
        <v>Y</v>
      </c>
      <c r="AH42" s="8" t="str">
        <f t="shared" si="13"/>
        <v>N</v>
      </c>
    </row>
    <row r="43" spans="1:34">
      <c r="A43" s="11">
        <v>241</v>
      </c>
      <c r="B43" s="3" t="s">
        <v>21</v>
      </c>
      <c r="C43" s="3" t="s">
        <v>23</v>
      </c>
      <c r="D43" s="3" t="s">
        <v>22</v>
      </c>
      <c r="E43" s="3" t="s">
        <v>24</v>
      </c>
      <c r="F43" s="3">
        <v>85004</v>
      </c>
      <c r="G43" s="3" t="s">
        <v>27</v>
      </c>
      <c r="H43" s="11" t="s">
        <v>25</v>
      </c>
      <c r="I43" s="11"/>
      <c r="J43" s="3" t="s">
        <v>26</v>
      </c>
      <c r="K43" s="3" t="s">
        <v>28</v>
      </c>
      <c r="L43" s="3" t="s">
        <v>270</v>
      </c>
      <c r="M43" s="3">
        <v>6</v>
      </c>
      <c r="N43" s="5">
        <v>43093</v>
      </c>
      <c r="O43" s="5">
        <v>43095</v>
      </c>
      <c r="P43" s="5">
        <v>43277</v>
      </c>
      <c r="Q43" s="5">
        <v>43277</v>
      </c>
      <c r="R43" s="8">
        <f t="shared" si="14"/>
        <v>43277</v>
      </c>
      <c r="S43" s="11"/>
      <c r="T43" s="8">
        <f t="shared" si="15"/>
        <v>43277</v>
      </c>
      <c r="U43" s="11" t="str">
        <f t="shared" si="1"/>
        <v>RN</v>
      </c>
      <c r="V43" s="11">
        <f>'cn(past)'!V43</f>
        <v>856</v>
      </c>
      <c r="W43" s="11">
        <f t="shared" si="2"/>
        <v>770.4</v>
      </c>
      <c r="X43" s="11">
        <f t="shared" si="3"/>
        <v>59.920000000000009</v>
      </c>
      <c r="Y43" s="11">
        <f t="shared" si="4"/>
        <v>17.12</v>
      </c>
      <c r="Z43" s="11"/>
      <c r="AA43" s="11">
        <f t="shared" si="6"/>
        <v>8.56</v>
      </c>
      <c r="AB43" s="11">
        <f t="shared" si="7"/>
        <v>0.03</v>
      </c>
      <c r="AC43" s="11">
        <f t="shared" si="8"/>
        <v>25.68</v>
      </c>
      <c r="AD43" s="11">
        <f t="shared" si="9"/>
        <v>4.28</v>
      </c>
      <c r="AE43" s="11" t="str">
        <f t="shared" si="10"/>
        <v>Paid in full</v>
      </c>
      <c r="AF43" s="11" t="str">
        <f t="shared" si="11"/>
        <v>Not Applicable</v>
      </c>
      <c r="AG43" s="11" t="str">
        <f t="shared" si="12"/>
        <v>Y</v>
      </c>
      <c r="AH43" s="8" t="str">
        <f t="shared" si="13"/>
        <v>N</v>
      </c>
    </row>
    <row r="44" spans="1:34">
      <c r="A44" s="11">
        <v>242</v>
      </c>
      <c r="B44" s="3" t="s">
        <v>21</v>
      </c>
      <c r="C44" s="3" t="s">
        <v>23</v>
      </c>
      <c r="D44" s="3" t="s">
        <v>22</v>
      </c>
      <c r="E44" s="3" t="s">
        <v>24</v>
      </c>
      <c r="F44" s="3">
        <v>85004</v>
      </c>
      <c r="G44" s="3" t="s">
        <v>27</v>
      </c>
      <c r="H44" s="11" t="s">
        <v>25</v>
      </c>
      <c r="I44" s="11"/>
      <c r="J44" s="3" t="s">
        <v>26</v>
      </c>
      <c r="K44" s="3" t="s">
        <v>28</v>
      </c>
      <c r="L44" s="3" t="s">
        <v>271</v>
      </c>
      <c r="M44" s="3">
        <v>6</v>
      </c>
      <c r="N44" s="5">
        <v>43099</v>
      </c>
      <c r="O44" s="5">
        <v>43101</v>
      </c>
      <c r="P44" s="5">
        <v>43282</v>
      </c>
      <c r="Q44" s="5">
        <v>43282</v>
      </c>
      <c r="R44" s="8">
        <f t="shared" si="14"/>
        <v>43282</v>
      </c>
      <c r="S44" s="11"/>
      <c r="T44" s="8">
        <f t="shared" si="15"/>
        <v>43282</v>
      </c>
      <c r="U44" s="11" t="str">
        <f t="shared" si="1"/>
        <v>RN</v>
      </c>
      <c r="V44" s="11">
        <f>'cn(past)'!V44</f>
        <v>547</v>
      </c>
      <c r="W44" s="11">
        <f t="shared" si="2"/>
        <v>492.3</v>
      </c>
      <c r="X44" s="11">
        <f t="shared" si="3"/>
        <v>38.290000000000006</v>
      </c>
      <c r="Y44" s="11">
        <f t="shared" si="4"/>
        <v>10.94</v>
      </c>
      <c r="Z44" s="11"/>
      <c r="AA44" s="11">
        <f t="shared" si="6"/>
        <v>5.47</v>
      </c>
      <c r="AB44" s="11">
        <f t="shared" si="7"/>
        <v>0.03</v>
      </c>
      <c r="AC44" s="11">
        <f t="shared" si="8"/>
        <v>16.41</v>
      </c>
      <c r="AD44" s="11">
        <f t="shared" si="9"/>
        <v>2.7349999999999999</v>
      </c>
      <c r="AE44" s="11" t="str">
        <f t="shared" si="10"/>
        <v>Paid in full</v>
      </c>
      <c r="AF44" s="11" t="str">
        <f t="shared" si="11"/>
        <v>Not Applicable</v>
      </c>
      <c r="AG44" s="11" t="str">
        <f t="shared" si="12"/>
        <v>Y</v>
      </c>
      <c r="AH44" s="8" t="str">
        <f t="shared" si="13"/>
        <v>N</v>
      </c>
    </row>
    <row r="45" spans="1:34">
      <c r="A45" s="11">
        <v>243</v>
      </c>
      <c r="B45" s="3" t="s">
        <v>21</v>
      </c>
      <c r="C45" s="3" t="s">
        <v>23</v>
      </c>
      <c r="D45" s="3" t="s">
        <v>22</v>
      </c>
      <c r="E45" s="3" t="s">
        <v>24</v>
      </c>
      <c r="F45" s="3">
        <v>85004</v>
      </c>
      <c r="G45" s="3" t="s">
        <v>27</v>
      </c>
      <c r="H45" s="11" t="s">
        <v>25</v>
      </c>
      <c r="I45" s="11"/>
      <c r="J45" s="3" t="s">
        <v>26</v>
      </c>
      <c r="K45" s="3" t="s">
        <v>28</v>
      </c>
      <c r="L45" s="3" t="s">
        <v>272</v>
      </c>
      <c r="M45" s="3">
        <v>6</v>
      </c>
      <c r="N45" s="5">
        <v>43111</v>
      </c>
      <c r="O45" s="5">
        <v>43115</v>
      </c>
      <c r="P45" s="5">
        <v>43296</v>
      </c>
      <c r="Q45" s="5">
        <v>43296</v>
      </c>
      <c r="R45" s="8">
        <f t="shared" si="14"/>
        <v>43296</v>
      </c>
      <c r="S45" s="11"/>
      <c r="T45" s="8">
        <f t="shared" si="15"/>
        <v>43296</v>
      </c>
      <c r="U45" s="11" t="str">
        <f t="shared" si="1"/>
        <v>RN</v>
      </c>
      <c r="V45" s="11">
        <f>'cn(past)'!V45</f>
        <v>459</v>
      </c>
      <c r="W45" s="11">
        <f t="shared" si="2"/>
        <v>413.1</v>
      </c>
      <c r="X45" s="11">
        <f t="shared" si="3"/>
        <v>32.130000000000003</v>
      </c>
      <c r="Y45" s="11">
        <f t="shared" si="4"/>
        <v>9.18</v>
      </c>
      <c r="Z45" s="11"/>
      <c r="AA45" s="11">
        <f t="shared" si="6"/>
        <v>4.59</v>
      </c>
      <c r="AB45" s="11">
        <f t="shared" si="7"/>
        <v>0.03</v>
      </c>
      <c r="AC45" s="11">
        <f t="shared" si="8"/>
        <v>13.77</v>
      </c>
      <c r="AD45" s="11">
        <f t="shared" si="9"/>
        <v>2.2949999999999999</v>
      </c>
      <c r="AE45" s="11" t="str">
        <f t="shared" si="10"/>
        <v>Paid in full</v>
      </c>
      <c r="AF45" s="11" t="str">
        <f t="shared" si="11"/>
        <v>Not Applicable</v>
      </c>
      <c r="AG45" s="11" t="str">
        <f t="shared" si="12"/>
        <v>Y</v>
      </c>
      <c r="AH45" s="8" t="str">
        <f t="shared" si="13"/>
        <v>N</v>
      </c>
    </row>
    <row r="46" spans="1:34">
      <c r="A46" s="11">
        <v>244</v>
      </c>
      <c r="B46" s="3" t="s">
        <v>21</v>
      </c>
      <c r="C46" s="3" t="s">
        <v>23</v>
      </c>
      <c r="D46" s="3" t="s">
        <v>22</v>
      </c>
      <c r="E46" s="3" t="s">
        <v>24</v>
      </c>
      <c r="F46" s="3">
        <v>85004</v>
      </c>
      <c r="G46" s="3" t="s">
        <v>27</v>
      </c>
      <c r="H46" s="11" t="s">
        <v>25</v>
      </c>
      <c r="I46" s="11"/>
      <c r="J46" s="3" t="s">
        <v>26</v>
      </c>
      <c r="K46" s="3" t="s">
        <v>28</v>
      </c>
      <c r="L46" s="3" t="s">
        <v>273</v>
      </c>
      <c r="M46" s="3">
        <v>6</v>
      </c>
      <c r="N46" s="5">
        <v>43114</v>
      </c>
      <c r="O46" s="5">
        <v>43118</v>
      </c>
      <c r="P46" s="5">
        <v>43299</v>
      </c>
      <c r="Q46" s="5">
        <v>43299</v>
      </c>
      <c r="R46" s="8">
        <f t="shared" si="14"/>
        <v>43299</v>
      </c>
      <c r="S46" s="11"/>
      <c r="T46" s="8">
        <f t="shared" si="15"/>
        <v>43299</v>
      </c>
      <c r="U46" s="11" t="str">
        <f t="shared" si="1"/>
        <v>RN</v>
      </c>
      <c r="V46" s="11">
        <f>'cn(past)'!V46</f>
        <v>857</v>
      </c>
      <c r="W46" s="11">
        <f t="shared" si="2"/>
        <v>771.30000000000007</v>
      </c>
      <c r="X46" s="11">
        <f t="shared" si="3"/>
        <v>59.990000000000009</v>
      </c>
      <c r="Y46" s="11">
        <f t="shared" si="4"/>
        <v>17.14</v>
      </c>
      <c r="Z46" s="11"/>
      <c r="AA46" s="11">
        <f t="shared" si="6"/>
        <v>8.57</v>
      </c>
      <c r="AB46" s="11">
        <f t="shared" si="7"/>
        <v>0.03</v>
      </c>
      <c r="AC46" s="11">
        <f t="shared" si="8"/>
        <v>25.71</v>
      </c>
      <c r="AD46" s="11">
        <f t="shared" si="9"/>
        <v>4.2850000000000001</v>
      </c>
      <c r="AE46" s="11" t="str">
        <f t="shared" si="10"/>
        <v>Paid in full</v>
      </c>
      <c r="AF46" s="11" t="str">
        <f t="shared" si="11"/>
        <v>Not Applicable</v>
      </c>
      <c r="AG46" s="11" t="str">
        <f t="shared" si="12"/>
        <v>Y</v>
      </c>
      <c r="AH46" s="8" t="str">
        <f t="shared" si="13"/>
        <v>N</v>
      </c>
    </row>
    <row r="47" spans="1:34">
      <c r="A47" s="11">
        <v>245</v>
      </c>
      <c r="B47" s="3" t="s">
        <v>21</v>
      </c>
      <c r="C47" s="3" t="s">
        <v>23</v>
      </c>
      <c r="D47" s="3" t="s">
        <v>22</v>
      </c>
      <c r="E47" s="3" t="s">
        <v>24</v>
      </c>
      <c r="F47" s="3">
        <v>85004</v>
      </c>
      <c r="G47" s="3" t="s">
        <v>27</v>
      </c>
      <c r="H47" s="11" t="s">
        <v>25</v>
      </c>
      <c r="I47" s="11"/>
      <c r="J47" s="3" t="s">
        <v>26</v>
      </c>
      <c r="K47" s="3" t="s">
        <v>28</v>
      </c>
      <c r="L47" s="3" t="s">
        <v>274</v>
      </c>
      <c r="M47" s="3">
        <v>6</v>
      </c>
      <c r="N47" s="5">
        <v>43120</v>
      </c>
      <c r="O47" s="5">
        <v>43124</v>
      </c>
      <c r="P47" s="5">
        <v>43305</v>
      </c>
      <c r="Q47" s="5">
        <v>43305</v>
      </c>
      <c r="R47" s="8">
        <f t="shared" si="14"/>
        <v>43305</v>
      </c>
      <c r="S47" s="11"/>
      <c r="T47" s="8">
        <f t="shared" si="15"/>
        <v>43305</v>
      </c>
      <c r="U47" s="11" t="str">
        <f t="shared" si="1"/>
        <v>RN</v>
      </c>
      <c r="V47" s="11">
        <f>'cn(past)'!V47</f>
        <v>846</v>
      </c>
      <c r="W47" s="11">
        <f t="shared" si="2"/>
        <v>761.4</v>
      </c>
      <c r="X47" s="11">
        <f t="shared" si="3"/>
        <v>59.220000000000006</v>
      </c>
      <c r="Y47" s="11">
        <f t="shared" si="4"/>
        <v>16.920000000000002</v>
      </c>
      <c r="Z47" s="11"/>
      <c r="AA47" s="11">
        <f t="shared" si="6"/>
        <v>8.4600000000000009</v>
      </c>
      <c r="AB47" s="11">
        <f t="shared" si="7"/>
        <v>0.03</v>
      </c>
      <c r="AC47" s="11">
        <f t="shared" si="8"/>
        <v>25.380000000000003</v>
      </c>
      <c r="AD47" s="11">
        <f t="shared" si="9"/>
        <v>4.2300000000000004</v>
      </c>
      <c r="AE47" s="11" t="str">
        <f t="shared" si="10"/>
        <v>Paid in full</v>
      </c>
      <c r="AF47" s="11" t="str">
        <f t="shared" si="11"/>
        <v>Not Applicable</v>
      </c>
      <c r="AG47" s="11" t="str">
        <f t="shared" si="12"/>
        <v>Y</v>
      </c>
      <c r="AH47" s="8" t="str">
        <f t="shared" si="13"/>
        <v>N</v>
      </c>
    </row>
    <row r="48" spans="1:34">
      <c r="A48" s="11">
        <v>246</v>
      </c>
      <c r="B48" s="3" t="s">
        <v>21</v>
      </c>
      <c r="C48" s="3" t="s">
        <v>23</v>
      </c>
      <c r="D48" s="3" t="s">
        <v>22</v>
      </c>
      <c r="E48" s="3" t="s">
        <v>24</v>
      </c>
      <c r="F48" s="3">
        <v>85004</v>
      </c>
      <c r="G48" s="3" t="s">
        <v>27</v>
      </c>
      <c r="H48" s="11" t="s">
        <v>25</v>
      </c>
      <c r="I48" s="11"/>
      <c r="J48" s="3" t="s">
        <v>26</v>
      </c>
      <c r="K48" s="3" t="s">
        <v>28</v>
      </c>
      <c r="L48" s="3" t="s">
        <v>275</v>
      </c>
      <c r="M48" s="3">
        <v>6</v>
      </c>
      <c r="N48" s="5">
        <v>43122</v>
      </c>
      <c r="O48" s="5">
        <v>43125</v>
      </c>
      <c r="P48" s="5">
        <v>43306</v>
      </c>
      <c r="Q48" s="5">
        <v>43306</v>
      </c>
      <c r="R48" s="8">
        <f t="shared" si="14"/>
        <v>43306</v>
      </c>
      <c r="S48" s="11"/>
      <c r="T48" s="8">
        <f t="shared" si="15"/>
        <v>43306</v>
      </c>
      <c r="U48" s="11" t="str">
        <f t="shared" si="1"/>
        <v>RN</v>
      </c>
      <c r="V48" s="11">
        <f>'cn(past)'!V48</f>
        <v>579</v>
      </c>
      <c r="W48" s="11">
        <f t="shared" si="2"/>
        <v>521.1</v>
      </c>
      <c r="X48" s="11">
        <f t="shared" si="3"/>
        <v>40.53</v>
      </c>
      <c r="Y48" s="11">
        <f t="shared" si="4"/>
        <v>11.58</v>
      </c>
      <c r="Z48" s="11"/>
      <c r="AA48" s="11">
        <f t="shared" si="6"/>
        <v>5.79</v>
      </c>
      <c r="AB48" s="11">
        <f t="shared" si="7"/>
        <v>0.03</v>
      </c>
      <c r="AC48" s="11">
        <f t="shared" si="8"/>
        <v>17.37</v>
      </c>
      <c r="AD48" s="11">
        <f t="shared" si="9"/>
        <v>2.895</v>
      </c>
      <c r="AE48" s="11" t="str">
        <f t="shared" si="10"/>
        <v>Paid in full</v>
      </c>
      <c r="AF48" s="11" t="str">
        <f t="shared" si="11"/>
        <v>Not Applicable</v>
      </c>
      <c r="AG48" s="11" t="str">
        <f t="shared" si="12"/>
        <v>Y</v>
      </c>
      <c r="AH48" s="8" t="str">
        <f t="shared" si="13"/>
        <v>N</v>
      </c>
    </row>
    <row r="49" spans="1:34">
      <c r="A49" s="11">
        <v>247</v>
      </c>
      <c r="B49" s="3" t="s">
        <v>21</v>
      </c>
      <c r="C49" s="3" t="s">
        <v>23</v>
      </c>
      <c r="D49" s="3" t="s">
        <v>22</v>
      </c>
      <c r="E49" s="3" t="s">
        <v>24</v>
      </c>
      <c r="F49" s="3">
        <v>85004</v>
      </c>
      <c r="G49" s="3" t="s">
        <v>27</v>
      </c>
      <c r="H49" s="11" t="s">
        <v>25</v>
      </c>
      <c r="I49" s="11"/>
      <c r="J49" s="3" t="s">
        <v>26</v>
      </c>
      <c r="K49" s="3" t="s">
        <v>28</v>
      </c>
      <c r="L49" s="3" t="s">
        <v>276</v>
      </c>
      <c r="M49" s="3">
        <v>12</v>
      </c>
      <c r="N49" s="5">
        <v>42949</v>
      </c>
      <c r="O49" s="5">
        <v>42953</v>
      </c>
      <c r="P49" s="5">
        <v>43318</v>
      </c>
      <c r="Q49" s="5">
        <v>43318</v>
      </c>
      <c r="R49" s="8">
        <f t="shared" si="14"/>
        <v>43318</v>
      </c>
      <c r="S49" s="11"/>
      <c r="T49" s="8">
        <f t="shared" si="15"/>
        <v>43318</v>
      </c>
      <c r="U49" s="11" t="str">
        <f t="shared" si="1"/>
        <v>RN</v>
      </c>
      <c r="V49" s="11">
        <f>'cn(past)'!V49</f>
        <v>1356</v>
      </c>
      <c r="W49" s="11">
        <f t="shared" si="2"/>
        <v>1220.4000000000001</v>
      </c>
      <c r="X49" s="11">
        <f t="shared" si="3"/>
        <v>94.920000000000016</v>
      </c>
      <c r="Y49" s="11">
        <f t="shared" si="4"/>
        <v>27.12</v>
      </c>
      <c r="Z49" s="11"/>
      <c r="AA49" s="11">
        <f t="shared" si="6"/>
        <v>13.56</v>
      </c>
      <c r="AB49" s="11">
        <f t="shared" si="7"/>
        <v>0.03</v>
      </c>
      <c r="AC49" s="11">
        <f t="shared" si="8"/>
        <v>40.68</v>
      </c>
      <c r="AD49" s="11">
        <f t="shared" si="9"/>
        <v>3.39</v>
      </c>
      <c r="AE49" s="11" t="str">
        <f t="shared" si="10"/>
        <v>Paid in full</v>
      </c>
      <c r="AF49" s="11" t="str">
        <f t="shared" si="11"/>
        <v>Not Applicable</v>
      </c>
      <c r="AG49" s="11" t="str">
        <f t="shared" si="12"/>
        <v>Y</v>
      </c>
      <c r="AH49" s="8" t="str">
        <f t="shared" si="13"/>
        <v>N</v>
      </c>
    </row>
    <row r="50" spans="1:34">
      <c r="A50" s="11">
        <v>248</v>
      </c>
      <c r="B50" s="3" t="s">
        <v>21</v>
      </c>
      <c r="C50" s="3" t="s">
        <v>23</v>
      </c>
      <c r="D50" s="3" t="s">
        <v>22</v>
      </c>
      <c r="E50" s="3" t="s">
        <v>24</v>
      </c>
      <c r="F50" s="3">
        <v>85004</v>
      </c>
      <c r="G50" s="3" t="s">
        <v>27</v>
      </c>
      <c r="H50" s="11" t="s">
        <v>25</v>
      </c>
      <c r="I50" s="11"/>
      <c r="J50" s="3" t="s">
        <v>26</v>
      </c>
      <c r="K50" s="3" t="s">
        <v>28</v>
      </c>
      <c r="L50" s="3" t="s">
        <v>277</v>
      </c>
      <c r="M50" s="3">
        <v>12</v>
      </c>
      <c r="N50" s="5">
        <v>42955</v>
      </c>
      <c r="O50" s="5">
        <v>42958</v>
      </c>
      <c r="P50" s="5">
        <v>43323</v>
      </c>
      <c r="Q50" s="5">
        <v>43323</v>
      </c>
      <c r="R50" s="8">
        <f t="shared" si="14"/>
        <v>43323</v>
      </c>
      <c r="S50" s="11"/>
      <c r="T50" s="8">
        <f t="shared" si="15"/>
        <v>43323</v>
      </c>
      <c r="U50" s="11" t="str">
        <f t="shared" si="1"/>
        <v>RN</v>
      </c>
      <c r="V50" s="11">
        <f>'cn(past)'!V50</f>
        <v>1100</v>
      </c>
      <c r="W50" s="11">
        <f t="shared" si="2"/>
        <v>990</v>
      </c>
      <c r="X50" s="11">
        <f t="shared" si="3"/>
        <v>77.000000000000014</v>
      </c>
      <c r="Y50" s="11">
        <f t="shared" si="4"/>
        <v>22</v>
      </c>
      <c r="Z50" s="11"/>
      <c r="AA50" s="11">
        <f t="shared" si="6"/>
        <v>11</v>
      </c>
      <c r="AB50" s="11">
        <f t="shared" si="7"/>
        <v>0.03</v>
      </c>
      <c r="AC50" s="11">
        <f t="shared" si="8"/>
        <v>33</v>
      </c>
      <c r="AD50" s="11">
        <f t="shared" si="9"/>
        <v>2.75</v>
      </c>
      <c r="AE50" s="11" t="str">
        <f t="shared" si="10"/>
        <v>Paid in full</v>
      </c>
      <c r="AF50" s="11" t="str">
        <f t="shared" si="11"/>
        <v>Not Applicable</v>
      </c>
      <c r="AG50" s="11" t="str">
        <f t="shared" si="12"/>
        <v>Y</v>
      </c>
      <c r="AH50" s="8" t="str">
        <f t="shared" si="13"/>
        <v>N</v>
      </c>
    </row>
    <row r="51" spans="1:34">
      <c r="A51" s="11">
        <v>249</v>
      </c>
      <c r="B51" s="3" t="s">
        <v>21</v>
      </c>
      <c r="C51" s="3" t="s">
        <v>23</v>
      </c>
      <c r="D51" s="3" t="s">
        <v>22</v>
      </c>
      <c r="E51" s="3" t="s">
        <v>24</v>
      </c>
      <c r="F51" s="3">
        <v>85004</v>
      </c>
      <c r="G51" s="3" t="s">
        <v>27</v>
      </c>
      <c r="H51" s="11" t="s">
        <v>25</v>
      </c>
      <c r="I51" s="11"/>
      <c r="J51" s="3" t="s">
        <v>26</v>
      </c>
      <c r="K51" s="3" t="s">
        <v>28</v>
      </c>
      <c r="L51" s="3" t="s">
        <v>278</v>
      </c>
      <c r="M51" s="3">
        <v>12</v>
      </c>
      <c r="N51" s="5">
        <v>42959</v>
      </c>
      <c r="O51" s="5">
        <v>42963</v>
      </c>
      <c r="P51" s="5">
        <v>43328</v>
      </c>
      <c r="Q51" s="5">
        <v>43328</v>
      </c>
      <c r="R51" s="8">
        <f t="shared" si="14"/>
        <v>43328</v>
      </c>
      <c r="S51" s="11"/>
      <c r="T51" s="8">
        <f t="shared" si="15"/>
        <v>43328</v>
      </c>
      <c r="U51" s="11" t="str">
        <f t="shared" si="1"/>
        <v>RN</v>
      </c>
      <c r="V51" s="11">
        <f>'cn(past)'!V51</f>
        <v>1245</v>
      </c>
      <c r="W51" s="11">
        <f t="shared" si="2"/>
        <v>1120.5</v>
      </c>
      <c r="X51" s="11">
        <f t="shared" si="3"/>
        <v>87.15</v>
      </c>
      <c r="Y51" s="11">
        <f t="shared" si="4"/>
        <v>24.900000000000002</v>
      </c>
      <c r="Z51" s="11"/>
      <c r="AA51" s="11">
        <f t="shared" si="6"/>
        <v>12.450000000000001</v>
      </c>
      <c r="AB51" s="11">
        <f t="shared" si="7"/>
        <v>0.03</v>
      </c>
      <c r="AC51" s="11">
        <f t="shared" si="8"/>
        <v>37.35</v>
      </c>
      <c r="AD51" s="11">
        <f t="shared" si="9"/>
        <v>3.1125000000000003</v>
      </c>
      <c r="AE51" s="11" t="str">
        <f t="shared" si="10"/>
        <v>Paid in full</v>
      </c>
      <c r="AF51" s="11" t="str">
        <f t="shared" si="11"/>
        <v>Not Applicable</v>
      </c>
      <c r="AG51" s="11" t="str">
        <f t="shared" si="12"/>
        <v>Y</v>
      </c>
      <c r="AH51" s="8" t="str">
        <f t="shared" si="13"/>
        <v>N</v>
      </c>
    </row>
    <row r="52" spans="1:34">
      <c r="A52" s="11">
        <v>250</v>
      </c>
      <c r="B52" s="3" t="s">
        <v>21</v>
      </c>
      <c r="C52" s="3" t="s">
        <v>23</v>
      </c>
      <c r="D52" s="3" t="s">
        <v>22</v>
      </c>
      <c r="E52" s="3" t="s">
        <v>24</v>
      </c>
      <c r="F52" s="3">
        <v>85004</v>
      </c>
      <c r="G52" s="3" t="s">
        <v>27</v>
      </c>
      <c r="H52" s="11" t="s">
        <v>25</v>
      </c>
      <c r="I52" s="11"/>
      <c r="J52" s="3" t="s">
        <v>26</v>
      </c>
      <c r="K52" s="3" t="s">
        <v>28</v>
      </c>
      <c r="L52" s="3" t="s">
        <v>279</v>
      </c>
      <c r="M52" s="3">
        <v>12</v>
      </c>
      <c r="N52" s="5">
        <v>42964</v>
      </c>
      <c r="O52" s="5">
        <v>42967</v>
      </c>
      <c r="P52" s="5">
        <v>43332</v>
      </c>
      <c r="Q52" s="5">
        <v>43332</v>
      </c>
      <c r="R52" s="8">
        <f t="shared" si="14"/>
        <v>43332</v>
      </c>
      <c r="S52" s="11"/>
      <c r="T52" s="8">
        <f t="shared" si="15"/>
        <v>43332</v>
      </c>
      <c r="U52" s="11" t="str">
        <f t="shared" si="1"/>
        <v>RN</v>
      </c>
      <c r="V52" s="11">
        <f>'cn(past)'!V52</f>
        <v>1325</v>
      </c>
      <c r="W52" s="11">
        <f t="shared" si="2"/>
        <v>1192.5</v>
      </c>
      <c r="X52" s="11">
        <f t="shared" si="3"/>
        <v>92.750000000000014</v>
      </c>
      <c r="Y52" s="11">
        <f t="shared" si="4"/>
        <v>26.5</v>
      </c>
      <c r="Z52" s="11"/>
      <c r="AA52" s="11">
        <f t="shared" si="6"/>
        <v>13.25</v>
      </c>
      <c r="AB52" s="11">
        <f t="shared" si="7"/>
        <v>0.03</v>
      </c>
      <c r="AC52" s="11">
        <f t="shared" si="8"/>
        <v>39.75</v>
      </c>
      <c r="AD52" s="11">
        <f t="shared" si="9"/>
        <v>3.3125</v>
      </c>
      <c r="AE52" s="11" t="str">
        <f t="shared" si="10"/>
        <v>Paid in full</v>
      </c>
      <c r="AF52" s="11" t="str">
        <f t="shared" si="11"/>
        <v>Not Applicable</v>
      </c>
      <c r="AG52" s="11" t="str">
        <f t="shared" si="12"/>
        <v>Y</v>
      </c>
      <c r="AH52" s="8" t="str">
        <f t="shared" si="13"/>
        <v>N</v>
      </c>
    </row>
    <row r="53" spans="1:34">
      <c r="A53" s="11">
        <v>251</v>
      </c>
      <c r="B53" s="3" t="s">
        <v>21</v>
      </c>
      <c r="C53" s="3" t="s">
        <v>23</v>
      </c>
      <c r="D53" s="3" t="s">
        <v>22</v>
      </c>
      <c r="E53" s="3" t="s">
        <v>24</v>
      </c>
      <c r="F53" s="3">
        <v>85004</v>
      </c>
      <c r="G53" s="3" t="s">
        <v>27</v>
      </c>
      <c r="H53" s="11" t="s">
        <v>25</v>
      </c>
      <c r="I53" s="11"/>
      <c r="J53" s="3" t="s">
        <v>26</v>
      </c>
      <c r="K53" s="3" t="s">
        <v>28</v>
      </c>
      <c r="L53" s="3" t="s">
        <v>280</v>
      </c>
      <c r="M53" s="3">
        <v>6</v>
      </c>
      <c r="N53" s="5">
        <v>43127</v>
      </c>
      <c r="O53" s="5">
        <v>43129</v>
      </c>
      <c r="P53" s="5">
        <v>43310</v>
      </c>
      <c r="Q53" s="5">
        <v>43310</v>
      </c>
      <c r="R53" s="8">
        <f t="shared" si="14"/>
        <v>43310</v>
      </c>
      <c r="S53" s="11"/>
      <c r="T53" s="8">
        <f t="shared" si="15"/>
        <v>43310</v>
      </c>
      <c r="U53" s="11" t="str">
        <f t="shared" si="1"/>
        <v>RN</v>
      </c>
      <c r="V53" s="11">
        <f>'cn(past)'!V53</f>
        <v>957</v>
      </c>
      <c r="W53" s="11">
        <f t="shared" si="2"/>
        <v>861.30000000000007</v>
      </c>
      <c r="X53" s="11">
        <f t="shared" si="3"/>
        <v>66.990000000000009</v>
      </c>
      <c r="Y53" s="11">
        <f t="shared" si="4"/>
        <v>19.14</v>
      </c>
      <c r="Z53" s="11"/>
      <c r="AA53" s="11">
        <f t="shared" si="6"/>
        <v>9.57</v>
      </c>
      <c r="AB53" s="11">
        <f t="shared" si="7"/>
        <v>0.03</v>
      </c>
      <c r="AC53" s="11">
        <f t="shared" si="8"/>
        <v>28.71</v>
      </c>
      <c r="AD53" s="11">
        <f t="shared" si="9"/>
        <v>4.7850000000000001</v>
      </c>
      <c r="AE53" s="11" t="str">
        <f t="shared" si="10"/>
        <v>Paid in full</v>
      </c>
      <c r="AF53" s="11" t="str">
        <f t="shared" si="11"/>
        <v>Not Applicable</v>
      </c>
      <c r="AG53" s="11" t="str">
        <f t="shared" si="12"/>
        <v>Y</v>
      </c>
      <c r="AH53" s="8" t="str">
        <f t="shared" si="13"/>
        <v>N</v>
      </c>
    </row>
    <row r="54" spans="1:34">
      <c r="A54" s="11">
        <v>252</v>
      </c>
      <c r="B54" s="3" t="s">
        <v>21</v>
      </c>
      <c r="C54" s="3" t="s">
        <v>23</v>
      </c>
      <c r="D54" s="3" t="s">
        <v>22</v>
      </c>
      <c r="E54" s="3" t="s">
        <v>24</v>
      </c>
      <c r="F54" s="3">
        <v>85004</v>
      </c>
      <c r="G54" s="3" t="s">
        <v>27</v>
      </c>
      <c r="H54" s="11" t="s">
        <v>25</v>
      </c>
      <c r="I54" s="11"/>
      <c r="J54" s="3" t="s">
        <v>26</v>
      </c>
      <c r="K54" s="3" t="s">
        <v>28</v>
      </c>
      <c r="L54" s="3" t="s">
        <v>281</v>
      </c>
      <c r="M54" s="3">
        <v>6</v>
      </c>
      <c r="N54" s="5">
        <v>43104</v>
      </c>
      <c r="O54" s="5">
        <v>43106</v>
      </c>
      <c r="P54" s="5">
        <v>43287</v>
      </c>
      <c r="Q54" s="5">
        <v>43287</v>
      </c>
      <c r="R54" s="8">
        <f t="shared" si="14"/>
        <v>43287</v>
      </c>
      <c r="S54" s="11"/>
      <c r="T54" s="8">
        <f t="shared" si="15"/>
        <v>43287</v>
      </c>
      <c r="U54" s="11" t="str">
        <f t="shared" si="1"/>
        <v>RN</v>
      </c>
      <c r="V54" s="11">
        <f>'cn(past)'!V54</f>
        <v>589</v>
      </c>
      <c r="W54" s="11">
        <f t="shared" si="2"/>
        <v>530.1</v>
      </c>
      <c r="X54" s="11">
        <f t="shared" si="3"/>
        <v>41.230000000000004</v>
      </c>
      <c r="Y54" s="11">
        <f t="shared" si="4"/>
        <v>11.78</v>
      </c>
      <c r="Z54" s="11"/>
      <c r="AA54" s="11">
        <f t="shared" si="6"/>
        <v>5.89</v>
      </c>
      <c r="AB54" s="11">
        <f t="shared" si="7"/>
        <v>0.03</v>
      </c>
      <c r="AC54" s="11">
        <f t="shared" si="8"/>
        <v>17.669999999999998</v>
      </c>
      <c r="AD54" s="11">
        <f t="shared" si="9"/>
        <v>2.9449999999999998</v>
      </c>
      <c r="AE54" s="11" t="str">
        <f t="shared" si="10"/>
        <v>Paid in full</v>
      </c>
      <c r="AF54" s="11" t="str">
        <f t="shared" si="11"/>
        <v>Not Applicable</v>
      </c>
      <c r="AG54" s="11" t="str">
        <f t="shared" si="12"/>
        <v>Y</v>
      </c>
      <c r="AH54" s="8" t="str">
        <f t="shared" si="13"/>
        <v>N</v>
      </c>
    </row>
    <row r="55" spans="1:34">
      <c r="A55" s="11">
        <v>253</v>
      </c>
      <c r="B55" s="3" t="s">
        <v>21</v>
      </c>
      <c r="C55" s="3" t="s">
        <v>23</v>
      </c>
      <c r="D55" s="3" t="s">
        <v>22</v>
      </c>
      <c r="E55" s="3" t="s">
        <v>24</v>
      </c>
      <c r="F55" s="3">
        <v>85004</v>
      </c>
      <c r="G55" s="3" t="s">
        <v>27</v>
      </c>
      <c r="H55" s="11" t="s">
        <v>25</v>
      </c>
      <c r="I55" s="11"/>
      <c r="J55" s="3" t="s">
        <v>26</v>
      </c>
      <c r="K55" s="3" t="s">
        <v>28</v>
      </c>
      <c r="L55" s="3" t="s">
        <v>282</v>
      </c>
      <c r="M55" s="3">
        <v>6</v>
      </c>
      <c r="N55" s="5">
        <v>43007</v>
      </c>
      <c r="O55" s="5">
        <v>43008</v>
      </c>
      <c r="P55" s="5">
        <v>43189</v>
      </c>
      <c r="Q55" s="5">
        <v>43189</v>
      </c>
      <c r="R55" s="8">
        <f t="shared" si="14"/>
        <v>43189</v>
      </c>
      <c r="S55" s="11"/>
      <c r="T55" s="8">
        <f t="shared" si="15"/>
        <v>43189</v>
      </c>
      <c r="U55" s="11" t="str">
        <f t="shared" si="1"/>
        <v>RN</v>
      </c>
      <c r="V55" s="11">
        <f>'cn(past)'!V55</f>
        <v>568</v>
      </c>
      <c r="W55" s="11">
        <f t="shared" si="2"/>
        <v>511.2</v>
      </c>
      <c r="X55" s="11">
        <f t="shared" si="3"/>
        <v>39.760000000000005</v>
      </c>
      <c r="Y55" s="11">
        <f t="shared" si="4"/>
        <v>11.36</v>
      </c>
      <c r="Z55" s="11"/>
      <c r="AA55" s="11">
        <f t="shared" si="6"/>
        <v>5.68</v>
      </c>
      <c r="AB55" s="11">
        <f t="shared" si="7"/>
        <v>0.03</v>
      </c>
      <c r="AC55" s="11">
        <f t="shared" si="8"/>
        <v>17.04</v>
      </c>
      <c r="AD55" s="11">
        <f t="shared" si="9"/>
        <v>2.84</v>
      </c>
      <c r="AE55" s="11" t="str">
        <f t="shared" si="10"/>
        <v>Paid in full</v>
      </c>
      <c r="AF55" s="11" t="str">
        <f t="shared" si="11"/>
        <v>Not Applicable</v>
      </c>
      <c r="AG55" s="11" t="str">
        <f t="shared" si="12"/>
        <v>Y</v>
      </c>
      <c r="AH55" s="8" t="str">
        <f t="shared" si="13"/>
        <v>N</v>
      </c>
    </row>
    <row r="56" spans="1:34">
      <c r="A56" s="11">
        <v>254</v>
      </c>
      <c r="B56" s="3" t="s">
        <v>21</v>
      </c>
      <c r="C56" s="3" t="s">
        <v>23</v>
      </c>
      <c r="D56" s="3" t="s">
        <v>22</v>
      </c>
      <c r="E56" s="3" t="s">
        <v>24</v>
      </c>
      <c r="F56" s="3">
        <v>85004</v>
      </c>
      <c r="G56" s="3" t="s">
        <v>27</v>
      </c>
      <c r="H56" s="11" t="s">
        <v>25</v>
      </c>
      <c r="I56" s="11"/>
      <c r="J56" s="3" t="s">
        <v>26</v>
      </c>
      <c r="K56" s="3" t="s">
        <v>28</v>
      </c>
      <c r="L56" s="3" t="s">
        <v>283</v>
      </c>
      <c r="M56" s="3">
        <v>6</v>
      </c>
      <c r="N56" s="5">
        <v>43049</v>
      </c>
      <c r="O56" s="5">
        <v>43051</v>
      </c>
      <c r="P56" s="5">
        <v>43232</v>
      </c>
      <c r="Q56" s="5">
        <v>43232</v>
      </c>
      <c r="R56" s="8">
        <f t="shared" si="14"/>
        <v>43232</v>
      </c>
      <c r="S56" s="11"/>
      <c r="T56" s="8">
        <f t="shared" si="15"/>
        <v>43232</v>
      </c>
      <c r="U56" s="11" t="str">
        <f t="shared" si="1"/>
        <v>RN</v>
      </c>
      <c r="V56" s="11">
        <f>'cn(past)'!V56</f>
        <v>548</v>
      </c>
      <c r="W56" s="11">
        <f t="shared" si="2"/>
        <v>493.2</v>
      </c>
      <c r="X56" s="11">
        <f t="shared" si="3"/>
        <v>38.360000000000007</v>
      </c>
      <c r="Y56" s="11">
        <f t="shared" si="4"/>
        <v>10.96</v>
      </c>
      <c r="Z56" s="11"/>
      <c r="AA56" s="11">
        <f t="shared" si="6"/>
        <v>5.48</v>
      </c>
      <c r="AB56" s="11">
        <f t="shared" si="7"/>
        <v>0.03</v>
      </c>
      <c r="AC56" s="11">
        <f t="shared" si="8"/>
        <v>16.440000000000001</v>
      </c>
      <c r="AD56" s="11">
        <f t="shared" si="9"/>
        <v>2.74</v>
      </c>
      <c r="AE56" s="11" t="str">
        <f t="shared" si="10"/>
        <v>Paid in full</v>
      </c>
      <c r="AF56" s="11" t="str">
        <f t="shared" si="11"/>
        <v>Not Applicable</v>
      </c>
      <c r="AG56" s="11" t="str">
        <f t="shared" si="12"/>
        <v>Y</v>
      </c>
      <c r="AH56" s="8" t="str">
        <f t="shared" si="13"/>
        <v>N</v>
      </c>
    </row>
    <row r="57" spans="1:34">
      <c r="A57" s="11">
        <v>255</v>
      </c>
      <c r="B57" s="3" t="s">
        <v>21</v>
      </c>
      <c r="C57" s="3" t="s">
        <v>23</v>
      </c>
      <c r="D57" s="3" t="s">
        <v>22</v>
      </c>
      <c r="E57" s="3" t="s">
        <v>24</v>
      </c>
      <c r="F57" s="3">
        <v>85004</v>
      </c>
      <c r="G57" s="3" t="s">
        <v>27</v>
      </c>
      <c r="H57" s="11" t="s">
        <v>25</v>
      </c>
      <c r="I57" s="11"/>
      <c r="J57" s="3" t="s">
        <v>26</v>
      </c>
      <c r="K57" s="3" t="s">
        <v>28</v>
      </c>
      <c r="L57" s="3" t="s">
        <v>284</v>
      </c>
      <c r="M57" s="3">
        <v>6</v>
      </c>
      <c r="N57" s="5">
        <v>43075</v>
      </c>
      <c r="O57" s="5">
        <v>43077</v>
      </c>
      <c r="P57" s="5">
        <v>43259</v>
      </c>
      <c r="Q57" s="5">
        <v>43259</v>
      </c>
      <c r="R57" s="8">
        <f t="shared" si="14"/>
        <v>43259</v>
      </c>
      <c r="S57" s="11"/>
      <c r="T57" s="8">
        <f t="shared" si="15"/>
        <v>43259</v>
      </c>
      <c r="U57" s="11" t="str">
        <f t="shared" si="1"/>
        <v>RN</v>
      </c>
      <c r="V57" s="11">
        <f>'cn(past)'!V57</f>
        <v>574</v>
      </c>
      <c r="W57" s="11">
        <f t="shared" si="2"/>
        <v>516.6</v>
      </c>
      <c r="X57" s="11">
        <f t="shared" si="3"/>
        <v>40.180000000000007</v>
      </c>
      <c r="Y57" s="11">
        <f t="shared" si="4"/>
        <v>11.48</v>
      </c>
      <c r="Z57" s="11"/>
      <c r="AA57" s="11">
        <f t="shared" si="6"/>
        <v>5.74</v>
      </c>
      <c r="AB57" s="11">
        <f t="shared" si="7"/>
        <v>0.03</v>
      </c>
      <c r="AC57" s="11">
        <f t="shared" si="8"/>
        <v>17.22</v>
      </c>
      <c r="AD57" s="11">
        <f t="shared" si="9"/>
        <v>2.8699999999999997</v>
      </c>
      <c r="AE57" s="11" t="str">
        <f t="shared" si="10"/>
        <v>Paid in full</v>
      </c>
      <c r="AF57" s="11" t="str">
        <f t="shared" si="11"/>
        <v>Not Applicable</v>
      </c>
      <c r="AG57" s="11" t="str">
        <f t="shared" si="12"/>
        <v>Y</v>
      </c>
      <c r="AH57" s="8" t="str">
        <f t="shared" si="13"/>
        <v>N</v>
      </c>
    </row>
    <row r="58" spans="1:34">
      <c r="A58" s="11">
        <v>256</v>
      </c>
      <c r="B58" s="3" t="s">
        <v>21</v>
      </c>
      <c r="C58" s="3" t="s">
        <v>23</v>
      </c>
      <c r="D58" s="3" t="s">
        <v>22</v>
      </c>
      <c r="E58" s="3" t="s">
        <v>24</v>
      </c>
      <c r="F58" s="3">
        <v>85004</v>
      </c>
      <c r="G58" s="3" t="s">
        <v>27</v>
      </c>
      <c r="H58" s="11" t="s">
        <v>25</v>
      </c>
      <c r="I58" s="11"/>
      <c r="J58" s="3" t="s">
        <v>26</v>
      </c>
      <c r="K58" s="3" t="s">
        <v>28</v>
      </c>
      <c r="L58" s="3" t="s">
        <v>285</v>
      </c>
      <c r="M58" s="3">
        <v>6</v>
      </c>
      <c r="N58" s="5">
        <v>42955</v>
      </c>
      <c r="O58" s="5">
        <v>42957</v>
      </c>
      <c r="P58" s="5">
        <v>43141</v>
      </c>
      <c r="Q58" s="5">
        <v>43141</v>
      </c>
      <c r="R58" s="8">
        <f t="shared" si="14"/>
        <v>43141</v>
      </c>
      <c r="S58" s="11"/>
      <c r="T58" s="8">
        <f t="shared" si="15"/>
        <v>43141</v>
      </c>
      <c r="U58" s="11" t="str">
        <f t="shared" si="1"/>
        <v>RN</v>
      </c>
      <c r="V58" s="11">
        <f>'cn(past)'!V58</f>
        <v>586</v>
      </c>
      <c r="W58" s="11">
        <f t="shared" si="2"/>
        <v>527.4</v>
      </c>
      <c r="X58" s="11">
        <f t="shared" si="3"/>
        <v>41.02</v>
      </c>
      <c r="Y58" s="11">
        <f t="shared" si="4"/>
        <v>11.72</v>
      </c>
      <c r="Z58" s="11"/>
      <c r="AA58" s="11">
        <f t="shared" si="6"/>
        <v>5.86</v>
      </c>
      <c r="AB58" s="11">
        <f t="shared" si="7"/>
        <v>0.03</v>
      </c>
      <c r="AC58" s="11">
        <f t="shared" si="8"/>
        <v>17.580000000000002</v>
      </c>
      <c r="AD58" s="11">
        <f t="shared" si="9"/>
        <v>2.93</v>
      </c>
      <c r="AE58" s="11" t="str">
        <f t="shared" si="10"/>
        <v>Paid in full</v>
      </c>
      <c r="AF58" s="11" t="str">
        <f t="shared" si="11"/>
        <v>Not Applicable</v>
      </c>
      <c r="AG58" s="11" t="str">
        <f t="shared" si="12"/>
        <v>Y</v>
      </c>
      <c r="AH58" s="8" t="str">
        <f t="shared" si="13"/>
        <v>N</v>
      </c>
    </row>
    <row r="59" spans="1:34">
      <c r="A59" s="11">
        <v>257</v>
      </c>
      <c r="B59" s="3" t="s">
        <v>21</v>
      </c>
      <c r="C59" s="3" t="s">
        <v>23</v>
      </c>
      <c r="D59" s="3" t="s">
        <v>22</v>
      </c>
      <c r="E59" s="3" t="s">
        <v>24</v>
      </c>
      <c r="F59" s="3">
        <v>85004</v>
      </c>
      <c r="G59" s="3" t="s">
        <v>27</v>
      </c>
      <c r="H59" s="11" t="s">
        <v>25</v>
      </c>
      <c r="I59" s="11"/>
      <c r="J59" s="3" t="s">
        <v>26</v>
      </c>
      <c r="K59" s="3" t="s">
        <v>28</v>
      </c>
      <c r="L59" s="3" t="s">
        <v>286</v>
      </c>
      <c r="M59" s="3">
        <v>6</v>
      </c>
      <c r="N59" s="5">
        <v>42962</v>
      </c>
      <c r="O59" s="5">
        <v>42964</v>
      </c>
      <c r="P59" s="5">
        <v>43148</v>
      </c>
      <c r="Q59" s="5">
        <v>43148</v>
      </c>
      <c r="R59" s="8">
        <f t="shared" si="14"/>
        <v>43148</v>
      </c>
      <c r="S59" s="11"/>
      <c r="T59" s="8">
        <f t="shared" si="15"/>
        <v>43148</v>
      </c>
      <c r="U59" s="11" t="str">
        <f t="shared" si="1"/>
        <v>RN</v>
      </c>
      <c r="V59" s="11">
        <f>'cn(past)'!V59</f>
        <v>587</v>
      </c>
      <c r="W59" s="11">
        <f t="shared" si="2"/>
        <v>528.30000000000007</v>
      </c>
      <c r="X59" s="11">
        <f t="shared" si="3"/>
        <v>41.09</v>
      </c>
      <c r="Y59" s="11">
        <f t="shared" si="4"/>
        <v>11.74</v>
      </c>
      <c r="Z59" s="11"/>
      <c r="AA59" s="11">
        <f t="shared" si="6"/>
        <v>5.87</v>
      </c>
      <c r="AB59" s="11">
        <f t="shared" si="7"/>
        <v>0.03</v>
      </c>
      <c r="AC59" s="11">
        <f t="shared" si="8"/>
        <v>17.61</v>
      </c>
      <c r="AD59" s="11">
        <f t="shared" si="9"/>
        <v>2.9350000000000001</v>
      </c>
      <c r="AE59" s="11" t="str">
        <f t="shared" si="10"/>
        <v>Paid in full</v>
      </c>
      <c r="AF59" s="11" t="str">
        <f t="shared" si="11"/>
        <v>Not Applicable</v>
      </c>
      <c r="AG59" s="11" t="str">
        <f t="shared" si="12"/>
        <v>Y</v>
      </c>
      <c r="AH59" s="8" t="str">
        <f t="shared" si="13"/>
        <v>N</v>
      </c>
    </row>
    <row r="60" spans="1:34">
      <c r="A60" s="11">
        <v>258</v>
      </c>
      <c r="B60" s="3" t="s">
        <v>21</v>
      </c>
      <c r="C60" s="3" t="s">
        <v>23</v>
      </c>
      <c r="D60" s="3" t="s">
        <v>22</v>
      </c>
      <c r="E60" s="3" t="s">
        <v>24</v>
      </c>
      <c r="F60" s="3">
        <v>85004</v>
      </c>
      <c r="G60" s="3" t="s">
        <v>27</v>
      </c>
      <c r="H60" s="11" t="s">
        <v>25</v>
      </c>
      <c r="I60" s="11"/>
      <c r="J60" s="3" t="s">
        <v>26</v>
      </c>
      <c r="K60" s="3" t="s">
        <v>28</v>
      </c>
      <c r="L60" s="3" t="s">
        <v>287</v>
      </c>
      <c r="M60" s="3">
        <v>6</v>
      </c>
      <c r="N60" s="5">
        <v>43117</v>
      </c>
      <c r="O60" s="5">
        <v>43120</v>
      </c>
      <c r="P60" s="5">
        <v>43301</v>
      </c>
      <c r="Q60" s="5">
        <v>43301</v>
      </c>
      <c r="R60" s="8">
        <f t="shared" si="14"/>
        <v>43301</v>
      </c>
      <c r="S60" s="11"/>
      <c r="T60" s="8">
        <f t="shared" si="15"/>
        <v>43301</v>
      </c>
      <c r="U60" s="11" t="str">
        <f t="shared" si="1"/>
        <v>RN</v>
      </c>
      <c r="V60" s="11">
        <f>'cn(past)'!V60</f>
        <v>523</v>
      </c>
      <c r="W60" s="11">
        <f t="shared" si="2"/>
        <v>470.7</v>
      </c>
      <c r="X60" s="11">
        <f t="shared" si="3"/>
        <v>36.610000000000007</v>
      </c>
      <c r="Y60" s="11">
        <f t="shared" si="4"/>
        <v>10.46</v>
      </c>
      <c r="Z60" s="11"/>
      <c r="AA60" s="11">
        <f t="shared" si="6"/>
        <v>5.23</v>
      </c>
      <c r="AB60" s="11">
        <f t="shared" si="7"/>
        <v>0.03</v>
      </c>
      <c r="AC60" s="11">
        <f t="shared" si="8"/>
        <v>15.690000000000001</v>
      </c>
      <c r="AD60" s="11">
        <f t="shared" si="9"/>
        <v>2.6150000000000002</v>
      </c>
      <c r="AE60" s="11" t="str">
        <f t="shared" si="10"/>
        <v>Paid in full</v>
      </c>
      <c r="AF60" s="11" t="str">
        <f t="shared" si="11"/>
        <v>Not Applicable</v>
      </c>
      <c r="AG60" s="11" t="str">
        <f t="shared" si="12"/>
        <v>Y</v>
      </c>
      <c r="AH60" s="8" t="str">
        <f t="shared" si="13"/>
        <v>N</v>
      </c>
    </row>
    <row r="61" spans="1:34">
      <c r="A61" s="11">
        <v>259</v>
      </c>
      <c r="B61" s="3" t="s">
        <v>21</v>
      </c>
      <c r="C61" s="3" t="s">
        <v>23</v>
      </c>
      <c r="D61" s="3" t="s">
        <v>22</v>
      </c>
      <c r="E61" s="3" t="s">
        <v>24</v>
      </c>
      <c r="F61" s="3">
        <v>85004</v>
      </c>
      <c r="G61" s="3" t="s">
        <v>27</v>
      </c>
      <c r="H61" s="11" t="s">
        <v>25</v>
      </c>
      <c r="I61" s="11"/>
      <c r="J61" s="3" t="s">
        <v>26</v>
      </c>
      <c r="K61" s="3" t="s">
        <v>28</v>
      </c>
      <c r="L61" s="3" t="s">
        <v>288</v>
      </c>
      <c r="M61" s="3">
        <v>6</v>
      </c>
      <c r="N61" s="5">
        <v>43130</v>
      </c>
      <c r="O61" s="5">
        <v>43131</v>
      </c>
      <c r="P61" s="5">
        <v>43312</v>
      </c>
      <c r="Q61" s="5">
        <v>43312</v>
      </c>
      <c r="R61" s="8">
        <f t="shared" si="14"/>
        <v>43312</v>
      </c>
      <c r="S61" s="11"/>
      <c r="T61" s="8">
        <f t="shared" si="15"/>
        <v>43312</v>
      </c>
      <c r="U61" s="11" t="str">
        <f t="shared" si="1"/>
        <v>RN</v>
      </c>
      <c r="V61" s="11">
        <f>'cn(past)'!V61</f>
        <v>512</v>
      </c>
      <c r="W61" s="11">
        <f t="shared" si="2"/>
        <v>460.8</v>
      </c>
      <c r="X61" s="11">
        <f t="shared" si="3"/>
        <v>35.840000000000003</v>
      </c>
      <c r="Y61" s="11">
        <f t="shared" si="4"/>
        <v>10.24</v>
      </c>
      <c r="Z61" s="11"/>
      <c r="AA61" s="11">
        <f t="shared" si="6"/>
        <v>5.12</v>
      </c>
      <c r="AB61" s="11">
        <f t="shared" si="7"/>
        <v>0.03</v>
      </c>
      <c r="AC61" s="11">
        <f t="shared" si="8"/>
        <v>15.36</v>
      </c>
      <c r="AD61" s="11">
        <f t="shared" si="9"/>
        <v>2.56</v>
      </c>
      <c r="AE61" s="11" t="str">
        <f t="shared" si="10"/>
        <v>Paid in full</v>
      </c>
      <c r="AF61" s="11" t="str">
        <f t="shared" si="11"/>
        <v>Not Applicable</v>
      </c>
      <c r="AG61" s="11" t="str">
        <f t="shared" si="12"/>
        <v>Y</v>
      </c>
      <c r="AH61" s="8" t="str">
        <f t="shared" si="13"/>
        <v>N</v>
      </c>
    </row>
    <row r="62" spans="1:34">
      <c r="A62" s="11">
        <v>260</v>
      </c>
      <c r="B62" s="3" t="s">
        <v>21</v>
      </c>
      <c r="C62" s="3" t="s">
        <v>23</v>
      </c>
      <c r="D62" s="3" t="s">
        <v>22</v>
      </c>
      <c r="E62" s="3" t="s">
        <v>24</v>
      </c>
      <c r="F62" s="3">
        <v>85004</v>
      </c>
      <c r="G62" s="3" t="s">
        <v>27</v>
      </c>
      <c r="H62" s="11" t="s">
        <v>25</v>
      </c>
      <c r="I62" s="11"/>
      <c r="J62" s="3" t="s">
        <v>26</v>
      </c>
      <c r="K62" s="3" t="s">
        <v>28</v>
      </c>
      <c r="L62" s="3" t="s">
        <v>289</v>
      </c>
      <c r="M62" s="3">
        <v>6</v>
      </c>
      <c r="N62" s="5">
        <v>43047</v>
      </c>
      <c r="O62" s="5">
        <v>43049</v>
      </c>
      <c r="P62" s="5">
        <v>43230</v>
      </c>
      <c r="Q62" s="5">
        <v>43230</v>
      </c>
      <c r="R62" s="8">
        <f t="shared" si="14"/>
        <v>43230</v>
      </c>
      <c r="S62" s="11"/>
      <c r="T62" s="8">
        <f t="shared" si="15"/>
        <v>43230</v>
      </c>
      <c r="U62" s="11" t="str">
        <f t="shared" si="1"/>
        <v>RN</v>
      </c>
      <c r="V62" s="11">
        <f>'cn(past)'!V62</f>
        <v>532</v>
      </c>
      <c r="W62" s="11">
        <f t="shared" si="2"/>
        <v>478.8</v>
      </c>
      <c r="X62" s="11">
        <f t="shared" si="3"/>
        <v>37.24</v>
      </c>
      <c r="Y62" s="11">
        <f t="shared" si="4"/>
        <v>10.64</v>
      </c>
      <c r="Z62" s="11"/>
      <c r="AA62" s="11">
        <f t="shared" si="6"/>
        <v>5.32</v>
      </c>
      <c r="AB62" s="11">
        <f t="shared" si="7"/>
        <v>0.03</v>
      </c>
      <c r="AC62" s="11">
        <f t="shared" si="8"/>
        <v>15.96</v>
      </c>
      <c r="AD62" s="11">
        <f t="shared" si="9"/>
        <v>2.66</v>
      </c>
      <c r="AE62" s="11" t="str">
        <f t="shared" si="10"/>
        <v>Paid in full</v>
      </c>
      <c r="AF62" s="11" t="str">
        <f t="shared" si="11"/>
        <v>Not Applicable</v>
      </c>
      <c r="AG62" s="11" t="str">
        <f t="shared" si="12"/>
        <v>Y</v>
      </c>
      <c r="AH62" s="8" t="str">
        <f t="shared" si="13"/>
        <v>N</v>
      </c>
    </row>
    <row r="63" spans="1:34">
      <c r="A63" s="11">
        <v>261</v>
      </c>
      <c r="B63" s="3" t="s">
        <v>21</v>
      </c>
      <c r="C63" s="3" t="s">
        <v>23</v>
      </c>
      <c r="D63" s="3" t="s">
        <v>22</v>
      </c>
      <c r="E63" s="3" t="s">
        <v>24</v>
      </c>
      <c r="F63" s="3">
        <v>85004</v>
      </c>
      <c r="G63" s="3" t="s">
        <v>27</v>
      </c>
      <c r="H63" s="11" t="s">
        <v>25</v>
      </c>
      <c r="I63" s="11"/>
      <c r="J63" s="3" t="s">
        <v>26</v>
      </c>
      <c r="K63" s="3" t="s">
        <v>28</v>
      </c>
      <c r="L63" s="3" t="s">
        <v>290</v>
      </c>
      <c r="M63" s="3">
        <v>6</v>
      </c>
      <c r="N63" s="5">
        <v>43107</v>
      </c>
      <c r="O63" s="5">
        <v>43110</v>
      </c>
      <c r="P63" s="5">
        <v>43291</v>
      </c>
      <c r="Q63" s="5">
        <v>43291</v>
      </c>
      <c r="R63" s="8">
        <f t="shared" si="14"/>
        <v>43291</v>
      </c>
      <c r="S63" s="11"/>
      <c r="T63" s="8">
        <f t="shared" si="15"/>
        <v>43291</v>
      </c>
      <c r="U63" s="11" t="str">
        <f t="shared" si="1"/>
        <v>RN</v>
      </c>
      <c r="V63" s="11">
        <f>'cn(past)'!V63</f>
        <v>632</v>
      </c>
      <c r="W63" s="11">
        <f t="shared" si="2"/>
        <v>568.80000000000007</v>
      </c>
      <c r="X63" s="11">
        <f t="shared" si="3"/>
        <v>44.24</v>
      </c>
      <c r="Y63" s="11">
        <f t="shared" si="4"/>
        <v>12.64</v>
      </c>
      <c r="Z63" s="11"/>
      <c r="AA63" s="11">
        <f t="shared" si="6"/>
        <v>6.32</v>
      </c>
      <c r="AB63" s="11">
        <f t="shared" si="7"/>
        <v>0.03</v>
      </c>
      <c r="AC63" s="11">
        <f t="shared" si="8"/>
        <v>18.96</v>
      </c>
      <c r="AD63" s="11">
        <f t="shared" si="9"/>
        <v>3.16</v>
      </c>
      <c r="AE63" s="11" t="str">
        <f t="shared" si="10"/>
        <v>Paid in full</v>
      </c>
      <c r="AF63" s="11" t="str">
        <f t="shared" si="11"/>
        <v>Not Applicable</v>
      </c>
      <c r="AG63" s="11" t="str">
        <f t="shared" si="12"/>
        <v>Y</v>
      </c>
      <c r="AH63" s="8" t="str">
        <f t="shared" si="13"/>
        <v>N</v>
      </c>
    </row>
    <row r="64" spans="1:34">
      <c r="A64" s="11">
        <v>262</v>
      </c>
      <c r="B64" s="3" t="s">
        <v>21</v>
      </c>
      <c r="C64" s="3" t="s">
        <v>23</v>
      </c>
      <c r="D64" s="3" t="s">
        <v>22</v>
      </c>
      <c r="E64" s="3" t="s">
        <v>24</v>
      </c>
      <c r="F64" s="3">
        <v>85004</v>
      </c>
      <c r="G64" s="3" t="s">
        <v>27</v>
      </c>
      <c r="H64" s="11" t="s">
        <v>25</v>
      </c>
      <c r="I64" s="11"/>
      <c r="J64" s="3" t="s">
        <v>26</v>
      </c>
      <c r="K64" s="3" t="s">
        <v>28</v>
      </c>
      <c r="L64" s="3" t="s">
        <v>291</v>
      </c>
      <c r="M64" s="3">
        <v>6</v>
      </c>
      <c r="N64" s="5">
        <v>43104</v>
      </c>
      <c r="O64" s="5">
        <v>43106</v>
      </c>
      <c r="P64" s="5">
        <v>43287</v>
      </c>
      <c r="Q64" s="5">
        <v>43287</v>
      </c>
      <c r="R64" s="8">
        <f t="shared" si="14"/>
        <v>43287</v>
      </c>
      <c r="S64" s="11"/>
      <c r="T64" s="8">
        <f t="shared" si="15"/>
        <v>43287</v>
      </c>
      <c r="U64" s="11" t="str">
        <f t="shared" si="1"/>
        <v>RN</v>
      </c>
      <c r="V64" s="11">
        <f>'cn(past)'!V64</f>
        <v>621</v>
      </c>
      <c r="W64" s="11">
        <f t="shared" si="2"/>
        <v>558.9</v>
      </c>
      <c r="X64" s="11">
        <f t="shared" si="3"/>
        <v>43.470000000000006</v>
      </c>
      <c r="Y64" s="11">
        <f t="shared" si="4"/>
        <v>12.42</v>
      </c>
      <c r="Z64" s="11"/>
      <c r="AA64" s="11">
        <f t="shared" si="6"/>
        <v>6.21</v>
      </c>
      <c r="AB64" s="11">
        <f t="shared" si="7"/>
        <v>0.03</v>
      </c>
      <c r="AC64" s="11">
        <f t="shared" si="8"/>
        <v>18.63</v>
      </c>
      <c r="AD64" s="11">
        <f t="shared" si="9"/>
        <v>3.105</v>
      </c>
      <c r="AE64" s="11" t="str">
        <f t="shared" si="10"/>
        <v>Paid in full</v>
      </c>
      <c r="AF64" s="11" t="str">
        <f t="shared" si="11"/>
        <v>Not Applicable</v>
      </c>
      <c r="AG64" s="11" t="str">
        <f t="shared" si="12"/>
        <v>Y</v>
      </c>
      <c r="AH64" s="8" t="str">
        <f t="shared" si="13"/>
        <v>N</v>
      </c>
    </row>
    <row r="65" spans="1:34">
      <c r="A65" s="11">
        <v>263</v>
      </c>
      <c r="B65" s="3" t="s">
        <v>21</v>
      </c>
      <c r="C65" s="3" t="s">
        <v>23</v>
      </c>
      <c r="D65" s="3" t="s">
        <v>22</v>
      </c>
      <c r="E65" s="3" t="s">
        <v>24</v>
      </c>
      <c r="F65" s="3">
        <v>85004</v>
      </c>
      <c r="G65" s="3" t="s">
        <v>27</v>
      </c>
      <c r="H65" s="11" t="s">
        <v>25</v>
      </c>
      <c r="I65" s="11"/>
      <c r="J65" s="3" t="s">
        <v>26</v>
      </c>
      <c r="K65" s="3" t="s">
        <v>28</v>
      </c>
      <c r="L65" s="3" t="s">
        <v>292</v>
      </c>
      <c r="M65" s="3">
        <v>6</v>
      </c>
      <c r="N65" s="5">
        <v>43110</v>
      </c>
      <c r="O65" s="5">
        <v>43115</v>
      </c>
      <c r="P65" s="5">
        <v>43296</v>
      </c>
      <c r="Q65" s="5">
        <v>43296</v>
      </c>
      <c r="R65" s="8">
        <f t="shared" si="14"/>
        <v>43296</v>
      </c>
      <c r="S65" s="11"/>
      <c r="T65" s="8">
        <f t="shared" si="15"/>
        <v>43296</v>
      </c>
      <c r="U65" s="11" t="str">
        <f t="shared" si="1"/>
        <v>RN</v>
      </c>
      <c r="V65" s="11">
        <f>'cn(past)'!V65</f>
        <v>612</v>
      </c>
      <c r="W65" s="11">
        <f t="shared" si="2"/>
        <v>550.80000000000007</v>
      </c>
      <c r="X65" s="11">
        <f t="shared" si="3"/>
        <v>42.84</v>
      </c>
      <c r="Y65" s="11">
        <f t="shared" si="4"/>
        <v>12.24</v>
      </c>
      <c r="Z65" s="11"/>
      <c r="AA65" s="11">
        <f t="shared" si="6"/>
        <v>6.12</v>
      </c>
      <c r="AB65" s="11">
        <f t="shared" si="7"/>
        <v>0.03</v>
      </c>
      <c r="AC65" s="11">
        <f t="shared" si="8"/>
        <v>18.36</v>
      </c>
      <c r="AD65" s="11">
        <f t="shared" si="9"/>
        <v>3.06</v>
      </c>
      <c r="AE65" s="11" t="str">
        <f t="shared" si="10"/>
        <v>Paid in full</v>
      </c>
      <c r="AF65" s="11" t="str">
        <f t="shared" si="11"/>
        <v>Not Applicable</v>
      </c>
      <c r="AG65" s="11" t="str">
        <f t="shared" si="12"/>
        <v>Y</v>
      </c>
      <c r="AH65" s="8" t="str">
        <f t="shared" si="13"/>
        <v>N</v>
      </c>
    </row>
    <row r="66" spans="1:34">
      <c r="A66" s="11">
        <v>264</v>
      </c>
      <c r="B66" s="3" t="s">
        <v>21</v>
      </c>
      <c r="C66" s="3" t="s">
        <v>23</v>
      </c>
      <c r="D66" s="3" t="s">
        <v>22</v>
      </c>
      <c r="E66" s="3" t="s">
        <v>24</v>
      </c>
      <c r="F66" s="3">
        <v>85004</v>
      </c>
      <c r="G66" s="3" t="s">
        <v>27</v>
      </c>
      <c r="H66" s="11" t="s">
        <v>25</v>
      </c>
      <c r="I66" s="11"/>
      <c r="J66" s="3" t="s">
        <v>26</v>
      </c>
      <c r="K66" s="3" t="s">
        <v>28</v>
      </c>
      <c r="L66" s="3" t="s">
        <v>293</v>
      </c>
      <c r="M66" s="3">
        <v>6</v>
      </c>
      <c r="N66" s="5">
        <v>43116</v>
      </c>
      <c r="O66" s="5">
        <v>43120</v>
      </c>
      <c r="P66" s="5">
        <v>43301</v>
      </c>
      <c r="Q66" s="5">
        <v>43301</v>
      </c>
      <c r="R66" s="8">
        <f t="shared" si="14"/>
        <v>43301</v>
      </c>
      <c r="S66" s="11"/>
      <c r="T66" s="8">
        <f t="shared" si="15"/>
        <v>43301</v>
      </c>
      <c r="U66" s="11" t="str">
        <f t="shared" si="1"/>
        <v>RN</v>
      </c>
      <c r="V66" s="11">
        <f>'cn(past)'!V66</f>
        <v>812</v>
      </c>
      <c r="W66" s="11">
        <f t="shared" si="2"/>
        <v>730.80000000000007</v>
      </c>
      <c r="X66" s="11">
        <f t="shared" si="3"/>
        <v>56.84</v>
      </c>
      <c r="Y66" s="11">
        <f t="shared" si="4"/>
        <v>16.240000000000002</v>
      </c>
      <c r="Z66" s="11"/>
      <c r="AA66" s="11">
        <f t="shared" si="6"/>
        <v>8.120000000000001</v>
      </c>
      <c r="AB66" s="11">
        <f t="shared" si="7"/>
        <v>0.03</v>
      </c>
      <c r="AC66" s="11">
        <f t="shared" si="8"/>
        <v>24.360000000000003</v>
      </c>
      <c r="AD66" s="11">
        <f t="shared" si="9"/>
        <v>4.0600000000000005</v>
      </c>
      <c r="AE66" s="11" t="str">
        <f t="shared" si="10"/>
        <v>Paid in full</v>
      </c>
      <c r="AF66" s="11" t="str">
        <f t="shared" si="11"/>
        <v>Not Applicable</v>
      </c>
      <c r="AG66" s="11" t="str">
        <f t="shared" si="12"/>
        <v>Y</v>
      </c>
      <c r="AH66" s="8" t="str">
        <f t="shared" si="13"/>
        <v>N</v>
      </c>
    </row>
    <row r="67" spans="1:34">
      <c r="A67" s="11">
        <v>265</v>
      </c>
      <c r="B67" s="3" t="s">
        <v>21</v>
      </c>
      <c r="C67" s="3" t="s">
        <v>23</v>
      </c>
      <c r="D67" s="3" t="s">
        <v>22</v>
      </c>
      <c r="E67" s="3" t="s">
        <v>24</v>
      </c>
      <c r="F67" s="3">
        <v>85004</v>
      </c>
      <c r="G67" s="3" t="s">
        <v>27</v>
      </c>
      <c r="H67" s="11" t="s">
        <v>25</v>
      </c>
      <c r="I67" s="11"/>
      <c r="J67" s="3" t="s">
        <v>26</v>
      </c>
      <c r="K67" s="3" t="s">
        <v>28</v>
      </c>
      <c r="L67" s="3" t="s">
        <v>294</v>
      </c>
      <c r="M67" s="3">
        <v>6</v>
      </c>
      <c r="N67" s="5">
        <v>43072</v>
      </c>
      <c r="O67" s="5">
        <v>43075</v>
      </c>
      <c r="P67" s="5">
        <v>43257</v>
      </c>
      <c r="Q67" s="5">
        <v>43257</v>
      </c>
      <c r="R67" s="8">
        <f t="shared" si="14"/>
        <v>43257</v>
      </c>
      <c r="S67" s="11"/>
      <c r="T67" s="8">
        <f t="shared" si="15"/>
        <v>43257</v>
      </c>
      <c r="U67" s="11" t="str">
        <f t="shared" ref="U67:U102" si="16">IF($S67&lt;&gt;"","CN",IF($R67&lt;&gt;"","RN",IF($R67="","NB")))</f>
        <v>RN</v>
      </c>
      <c r="V67" s="11">
        <f>'cn(past)'!V67</f>
        <v>823</v>
      </c>
      <c r="W67" s="11">
        <f t="shared" ref="W67:W102" si="17">IF($AB67=0.02,$V67*0.91,IF($AB67=0.07,$V67*0.86,IF($AB67=0.03,$V67*0.9,IF($AB67=0.08,$V67*0.85))))</f>
        <v>740.7</v>
      </c>
      <c r="X67" s="11">
        <f t="shared" ref="X67:X102" si="18">V67*0.07</f>
        <v>57.610000000000007</v>
      </c>
      <c r="Y67" s="11">
        <f t="shared" ref="Y67:Y102" si="19">IF($O67&lt;&gt;"",$V67*0.02,0)</f>
        <v>16.46</v>
      </c>
      <c r="Z67" s="11"/>
      <c r="AA67" s="11">
        <f t="shared" ref="AA67:AA102" si="20">IF($T67&lt;&gt;"",$V67*0.01,0)</f>
        <v>8.23</v>
      </c>
      <c r="AB67" s="11">
        <f t="shared" ref="AB67:AB102" si="21">IF(AND($Y67&lt;&gt;"",$Z67=0,$AA67=0),0.02,IF(AND($Y67&lt;&gt;"",$Z67&lt;&gt;"",$AA67=0),0.07,IF(AND($Y67&lt;&gt;"",$Z67=0,$AA67&lt;&gt;""),0.03,IF(AND($Y67&lt;&gt;"",$Z67&lt;&gt;"",$AA67&lt;&gt;""),0.08))))</f>
        <v>0.03</v>
      </c>
      <c r="AC67" s="11">
        <f t="shared" ref="AC67:AC102" si="22">$Y67+$Z67+$AA67</f>
        <v>24.69</v>
      </c>
      <c r="AD67" s="11">
        <f t="shared" ref="AD67:AD102" si="23">$AC67/$M67</f>
        <v>4.1150000000000002</v>
      </c>
      <c r="AE67" s="11" t="str">
        <f t="shared" ref="AE67:AE102" si="24">IF(OR($U67="NB",$U67="RN"),"Paid in full","Partial Amt Paid")</f>
        <v>Paid in full</v>
      </c>
      <c r="AF67" s="11" t="str">
        <f t="shared" ref="AF67:AF102" si="25">IF($S67&lt;&gt;"","Unearned Comm","Not Applicable")</f>
        <v>Not Applicable</v>
      </c>
      <c r="AG67" s="11" t="str">
        <f t="shared" ref="AG67:AG102" si="26">IF(OR($U67="NB",$U67="RN"),"Y","N")</f>
        <v>Y</v>
      </c>
      <c r="AH67" s="8" t="str">
        <f t="shared" ref="AH67:AH102" si="27">IF(AND($P67&gt;DATEVALUE("31-08-2018"),$U67&lt;&gt;"CN"),"Y","N")</f>
        <v>N</v>
      </c>
    </row>
    <row r="68" spans="1:34">
      <c r="A68" s="11">
        <v>266</v>
      </c>
      <c r="B68" s="3" t="s">
        <v>21</v>
      </c>
      <c r="C68" s="3" t="s">
        <v>23</v>
      </c>
      <c r="D68" s="3" t="s">
        <v>22</v>
      </c>
      <c r="E68" s="3" t="s">
        <v>24</v>
      </c>
      <c r="F68" s="3">
        <v>85004</v>
      </c>
      <c r="G68" s="3" t="s">
        <v>27</v>
      </c>
      <c r="H68" s="11" t="s">
        <v>25</v>
      </c>
      <c r="I68" s="11"/>
      <c r="J68" s="3" t="s">
        <v>26</v>
      </c>
      <c r="K68" s="3" t="s">
        <v>28</v>
      </c>
      <c r="L68" s="3" t="s">
        <v>295</v>
      </c>
      <c r="M68" s="3">
        <v>6</v>
      </c>
      <c r="N68" s="5">
        <v>42949</v>
      </c>
      <c r="O68" s="5">
        <v>42952</v>
      </c>
      <c r="P68" s="5">
        <v>43136</v>
      </c>
      <c r="Q68" s="5">
        <v>43136</v>
      </c>
      <c r="R68" s="8">
        <f t="shared" si="14"/>
        <v>43136</v>
      </c>
      <c r="S68" s="11"/>
      <c r="T68" s="8">
        <f t="shared" si="15"/>
        <v>43136</v>
      </c>
      <c r="U68" s="11" t="str">
        <f t="shared" si="16"/>
        <v>RN</v>
      </c>
      <c r="V68" s="11">
        <f>'cn(past)'!V68</f>
        <v>832</v>
      </c>
      <c r="W68" s="11">
        <f t="shared" si="17"/>
        <v>748.80000000000007</v>
      </c>
      <c r="X68" s="11">
        <f t="shared" si="18"/>
        <v>58.240000000000009</v>
      </c>
      <c r="Y68" s="11">
        <f t="shared" si="19"/>
        <v>16.64</v>
      </c>
      <c r="Z68" s="11"/>
      <c r="AA68" s="11">
        <f t="shared" si="20"/>
        <v>8.32</v>
      </c>
      <c r="AB68" s="11">
        <f t="shared" si="21"/>
        <v>0.03</v>
      </c>
      <c r="AC68" s="11">
        <f t="shared" si="22"/>
        <v>24.96</v>
      </c>
      <c r="AD68" s="11">
        <f t="shared" si="23"/>
        <v>4.16</v>
      </c>
      <c r="AE68" s="11" t="str">
        <f t="shared" si="24"/>
        <v>Paid in full</v>
      </c>
      <c r="AF68" s="11" t="str">
        <f t="shared" si="25"/>
        <v>Not Applicable</v>
      </c>
      <c r="AG68" s="11" t="str">
        <f t="shared" si="26"/>
        <v>Y</v>
      </c>
      <c r="AH68" s="8" t="str">
        <f t="shared" si="27"/>
        <v>N</v>
      </c>
    </row>
    <row r="69" spans="1:34">
      <c r="A69" s="11">
        <v>267</v>
      </c>
      <c r="B69" s="3" t="s">
        <v>21</v>
      </c>
      <c r="C69" s="3" t="s">
        <v>23</v>
      </c>
      <c r="D69" s="3" t="s">
        <v>22</v>
      </c>
      <c r="E69" s="3" t="s">
        <v>24</v>
      </c>
      <c r="F69" s="3">
        <v>85004</v>
      </c>
      <c r="G69" s="3" t="s">
        <v>27</v>
      </c>
      <c r="H69" s="11" t="s">
        <v>25</v>
      </c>
      <c r="I69" s="11"/>
      <c r="J69" s="3" t="s">
        <v>26</v>
      </c>
      <c r="K69" s="3" t="s">
        <v>28</v>
      </c>
      <c r="L69" s="3" t="s">
        <v>296</v>
      </c>
      <c r="M69" s="3">
        <v>6</v>
      </c>
      <c r="N69" s="5">
        <v>42982</v>
      </c>
      <c r="O69" s="5">
        <v>42986</v>
      </c>
      <c r="P69" s="5">
        <v>43167</v>
      </c>
      <c r="Q69" s="5">
        <v>43167</v>
      </c>
      <c r="R69" s="8">
        <f t="shared" si="14"/>
        <v>43167</v>
      </c>
      <c r="S69" s="11"/>
      <c r="T69" s="8">
        <f t="shared" si="15"/>
        <v>43167</v>
      </c>
      <c r="U69" s="11" t="str">
        <f t="shared" si="16"/>
        <v>RN</v>
      </c>
      <c r="V69" s="11">
        <f>'cn(past)'!V69</f>
        <v>811</v>
      </c>
      <c r="W69" s="11">
        <f t="shared" si="17"/>
        <v>729.9</v>
      </c>
      <c r="X69" s="11">
        <f t="shared" si="18"/>
        <v>56.77</v>
      </c>
      <c r="Y69" s="11">
        <f t="shared" si="19"/>
        <v>16.22</v>
      </c>
      <c r="Z69" s="11"/>
      <c r="AA69" s="11">
        <f t="shared" si="20"/>
        <v>8.11</v>
      </c>
      <c r="AB69" s="11">
        <f t="shared" si="21"/>
        <v>0.03</v>
      </c>
      <c r="AC69" s="11">
        <f t="shared" si="22"/>
        <v>24.33</v>
      </c>
      <c r="AD69" s="11">
        <f t="shared" si="23"/>
        <v>4.0549999999999997</v>
      </c>
      <c r="AE69" s="11" t="str">
        <f t="shared" si="24"/>
        <v>Paid in full</v>
      </c>
      <c r="AF69" s="11" t="str">
        <f t="shared" si="25"/>
        <v>Not Applicable</v>
      </c>
      <c r="AG69" s="11" t="str">
        <f t="shared" si="26"/>
        <v>Y</v>
      </c>
      <c r="AH69" s="8" t="str">
        <f t="shared" si="27"/>
        <v>N</v>
      </c>
    </row>
    <row r="70" spans="1:34">
      <c r="A70" s="11">
        <v>268</v>
      </c>
      <c r="B70" s="3" t="s">
        <v>21</v>
      </c>
      <c r="C70" s="3" t="s">
        <v>23</v>
      </c>
      <c r="D70" s="3" t="s">
        <v>22</v>
      </c>
      <c r="E70" s="3" t="s">
        <v>24</v>
      </c>
      <c r="F70" s="3">
        <v>85004</v>
      </c>
      <c r="G70" s="3" t="s">
        <v>27</v>
      </c>
      <c r="H70" s="11" t="s">
        <v>25</v>
      </c>
      <c r="I70" s="11"/>
      <c r="J70" s="3" t="s">
        <v>26</v>
      </c>
      <c r="K70" s="3" t="s">
        <v>28</v>
      </c>
      <c r="L70" s="3" t="s">
        <v>297</v>
      </c>
      <c r="M70" s="3">
        <v>6</v>
      </c>
      <c r="N70" s="5">
        <v>43015</v>
      </c>
      <c r="O70" s="5">
        <v>43018</v>
      </c>
      <c r="P70" s="5">
        <v>43200</v>
      </c>
      <c r="Q70" s="5">
        <v>43200</v>
      </c>
      <c r="R70" s="8">
        <f t="shared" si="14"/>
        <v>43200</v>
      </c>
      <c r="S70" s="11"/>
      <c r="T70" s="8">
        <f t="shared" si="15"/>
        <v>43200</v>
      </c>
      <c r="U70" s="11" t="str">
        <f t="shared" si="16"/>
        <v>RN</v>
      </c>
      <c r="V70" s="11">
        <f>'cn(past)'!V70</f>
        <v>611</v>
      </c>
      <c r="W70" s="11">
        <f t="shared" si="17"/>
        <v>549.9</v>
      </c>
      <c r="X70" s="11">
        <f t="shared" si="18"/>
        <v>42.77</v>
      </c>
      <c r="Y70" s="11">
        <f t="shared" si="19"/>
        <v>12.22</v>
      </c>
      <c r="Z70" s="11"/>
      <c r="AA70" s="11">
        <f t="shared" si="20"/>
        <v>6.11</v>
      </c>
      <c r="AB70" s="11">
        <f t="shared" si="21"/>
        <v>0.03</v>
      </c>
      <c r="AC70" s="11">
        <f t="shared" si="22"/>
        <v>18.330000000000002</v>
      </c>
      <c r="AD70" s="11">
        <f t="shared" si="23"/>
        <v>3.0550000000000002</v>
      </c>
      <c r="AE70" s="11" t="str">
        <f t="shared" si="24"/>
        <v>Paid in full</v>
      </c>
      <c r="AF70" s="11" t="str">
        <f t="shared" si="25"/>
        <v>Not Applicable</v>
      </c>
      <c r="AG70" s="11" t="str">
        <f t="shared" si="26"/>
        <v>Y</v>
      </c>
      <c r="AH70" s="8" t="str">
        <f t="shared" si="27"/>
        <v>N</v>
      </c>
    </row>
    <row r="71" spans="1:34">
      <c r="A71" s="11">
        <v>269</v>
      </c>
      <c r="B71" s="3" t="s">
        <v>21</v>
      </c>
      <c r="C71" s="3" t="s">
        <v>23</v>
      </c>
      <c r="D71" s="3" t="s">
        <v>22</v>
      </c>
      <c r="E71" s="3" t="s">
        <v>24</v>
      </c>
      <c r="F71" s="3">
        <v>85004</v>
      </c>
      <c r="G71" s="3" t="s">
        <v>27</v>
      </c>
      <c r="H71" s="11" t="s">
        <v>25</v>
      </c>
      <c r="I71" s="11"/>
      <c r="J71" s="3" t="s">
        <v>26</v>
      </c>
      <c r="K71" s="3" t="s">
        <v>28</v>
      </c>
      <c r="L71" s="3" t="s">
        <v>298</v>
      </c>
      <c r="M71" s="3">
        <v>6</v>
      </c>
      <c r="N71" s="5">
        <v>43048</v>
      </c>
      <c r="O71" s="5">
        <v>43054</v>
      </c>
      <c r="P71" s="5">
        <v>43235</v>
      </c>
      <c r="Q71" s="5">
        <v>43235</v>
      </c>
      <c r="R71" s="8">
        <f t="shared" si="14"/>
        <v>43235</v>
      </c>
      <c r="S71" s="11"/>
      <c r="T71" s="8">
        <f t="shared" si="15"/>
        <v>43235</v>
      </c>
      <c r="U71" s="11" t="str">
        <f t="shared" si="16"/>
        <v>RN</v>
      </c>
      <c r="V71" s="11">
        <f>'cn(past)'!V71</f>
        <v>711</v>
      </c>
      <c r="W71" s="11">
        <f t="shared" si="17"/>
        <v>639.9</v>
      </c>
      <c r="X71" s="11">
        <f t="shared" si="18"/>
        <v>49.77</v>
      </c>
      <c r="Y71" s="11">
        <f t="shared" si="19"/>
        <v>14.22</v>
      </c>
      <c r="Z71" s="11"/>
      <c r="AA71" s="11">
        <f t="shared" si="20"/>
        <v>7.11</v>
      </c>
      <c r="AB71" s="11">
        <f t="shared" si="21"/>
        <v>0.03</v>
      </c>
      <c r="AC71" s="11">
        <f t="shared" si="22"/>
        <v>21.330000000000002</v>
      </c>
      <c r="AD71" s="11">
        <f t="shared" si="23"/>
        <v>3.5550000000000002</v>
      </c>
      <c r="AE71" s="11" t="str">
        <f t="shared" si="24"/>
        <v>Paid in full</v>
      </c>
      <c r="AF71" s="11" t="str">
        <f t="shared" si="25"/>
        <v>Not Applicable</v>
      </c>
      <c r="AG71" s="11" t="str">
        <f t="shared" si="26"/>
        <v>Y</v>
      </c>
      <c r="AH71" s="8" t="str">
        <f t="shared" si="27"/>
        <v>N</v>
      </c>
    </row>
    <row r="72" spans="1:34">
      <c r="A72" s="11">
        <v>270</v>
      </c>
      <c r="B72" s="3" t="s">
        <v>21</v>
      </c>
      <c r="C72" s="3" t="s">
        <v>23</v>
      </c>
      <c r="D72" s="3" t="s">
        <v>22</v>
      </c>
      <c r="E72" s="3" t="s">
        <v>24</v>
      </c>
      <c r="F72" s="3">
        <v>85004</v>
      </c>
      <c r="G72" s="3" t="s">
        <v>27</v>
      </c>
      <c r="H72" s="11" t="s">
        <v>25</v>
      </c>
      <c r="I72" s="11"/>
      <c r="J72" s="3" t="s">
        <v>26</v>
      </c>
      <c r="K72" s="3" t="s">
        <v>28</v>
      </c>
      <c r="L72" s="3" t="s">
        <v>299</v>
      </c>
      <c r="M72" s="3">
        <v>6</v>
      </c>
      <c r="N72" s="5">
        <v>43127</v>
      </c>
      <c r="O72" s="5">
        <v>43130</v>
      </c>
      <c r="P72" s="5">
        <v>43311</v>
      </c>
      <c r="Q72" s="5">
        <v>43311</v>
      </c>
      <c r="R72" s="8">
        <f t="shared" si="14"/>
        <v>43311</v>
      </c>
      <c r="S72" s="11"/>
      <c r="T72" s="8">
        <f t="shared" si="15"/>
        <v>43311</v>
      </c>
      <c r="U72" s="11" t="str">
        <f t="shared" si="16"/>
        <v>RN</v>
      </c>
      <c r="V72" s="11">
        <f>'cn(past)'!V72</f>
        <v>511</v>
      </c>
      <c r="W72" s="11">
        <f t="shared" si="17"/>
        <v>459.90000000000003</v>
      </c>
      <c r="X72" s="11">
        <f t="shared" si="18"/>
        <v>35.770000000000003</v>
      </c>
      <c r="Y72" s="11">
        <f t="shared" si="19"/>
        <v>10.220000000000001</v>
      </c>
      <c r="Z72" s="11"/>
      <c r="AA72" s="11">
        <f t="shared" si="20"/>
        <v>5.1100000000000003</v>
      </c>
      <c r="AB72" s="11">
        <f t="shared" si="21"/>
        <v>0.03</v>
      </c>
      <c r="AC72" s="11">
        <f t="shared" si="22"/>
        <v>15.330000000000002</v>
      </c>
      <c r="AD72" s="11">
        <f t="shared" si="23"/>
        <v>2.5550000000000002</v>
      </c>
      <c r="AE72" s="11" t="str">
        <f t="shared" si="24"/>
        <v>Paid in full</v>
      </c>
      <c r="AF72" s="11" t="str">
        <f t="shared" si="25"/>
        <v>Not Applicable</v>
      </c>
      <c r="AG72" s="11" t="str">
        <f t="shared" si="26"/>
        <v>Y</v>
      </c>
      <c r="AH72" s="8" t="str">
        <f t="shared" si="27"/>
        <v>N</v>
      </c>
    </row>
    <row r="73" spans="1:34">
      <c r="A73" s="11">
        <v>271</v>
      </c>
      <c r="B73" s="3" t="s">
        <v>21</v>
      </c>
      <c r="C73" s="3" t="s">
        <v>23</v>
      </c>
      <c r="D73" s="3" t="s">
        <v>22</v>
      </c>
      <c r="E73" s="3" t="s">
        <v>24</v>
      </c>
      <c r="F73" s="3">
        <v>85004</v>
      </c>
      <c r="G73" s="3" t="s">
        <v>27</v>
      </c>
      <c r="H73" s="11" t="s">
        <v>25</v>
      </c>
      <c r="I73" s="11"/>
      <c r="J73" s="3" t="s">
        <v>26</v>
      </c>
      <c r="K73" s="3" t="s">
        <v>28</v>
      </c>
      <c r="L73" s="3" t="s">
        <v>300</v>
      </c>
      <c r="M73" s="3">
        <v>6</v>
      </c>
      <c r="N73" s="5">
        <v>43104</v>
      </c>
      <c r="O73" s="5">
        <v>43109</v>
      </c>
      <c r="P73" s="5">
        <v>43290</v>
      </c>
      <c r="Q73" s="5">
        <v>43290</v>
      </c>
      <c r="R73" s="8">
        <f t="shared" si="14"/>
        <v>43290</v>
      </c>
      <c r="S73" s="11"/>
      <c r="T73" s="8">
        <f t="shared" si="15"/>
        <v>43290</v>
      </c>
      <c r="U73" s="11" t="str">
        <f t="shared" si="16"/>
        <v>RN</v>
      </c>
      <c r="V73" s="11">
        <f>'cn(past)'!V73</f>
        <v>465</v>
      </c>
      <c r="W73" s="11">
        <f t="shared" si="17"/>
        <v>418.5</v>
      </c>
      <c r="X73" s="11">
        <f t="shared" si="18"/>
        <v>32.550000000000004</v>
      </c>
      <c r="Y73" s="11">
        <f t="shared" si="19"/>
        <v>9.3000000000000007</v>
      </c>
      <c r="Z73" s="11"/>
      <c r="AA73" s="11">
        <f t="shared" si="20"/>
        <v>4.6500000000000004</v>
      </c>
      <c r="AB73" s="11">
        <f t="shared" si="21"/>
        <v>0.03</v>
      </c>
      <c r="AC73" s="11">
        <f t="shared" si="22"/>
        <v>13.950000000000001</v>
      </c>
      <c r="AD73" s="11">
        <f t="shared" si="23"/>
        <v>2.3250000000000002</v>
      </c>
      <c r="AE73" s="11" t="str">
        <f t="shared" si="24"/>
        <v>Paid in full</v>
      </c>
      <c r="AF73" s="11" t="str">
        <f t="shared" si="25"/>
        <v>Not Applicable</v>
      </c>
      <c r="AG73" s="11" t="str">
        <f t="shared" si="26"/>
        <v>Y</v>
      </c>
      <c r="AH73" s="8" t="str">
        <f t="shared" si="27"/>
        <v>N</v>
      </c>
    </row>
    <row r="74" spans="1:34">
      <c r="A74" s="11">
        <v>272</v>
      </c>
      <c r="B74" s="3" t="s">
        <v>21</v>
      </c>
      <c r="C74" s="3" t="s">
        <v>23</v>
      </c>
      <c r="D74" s="3" t="s">
        <v>22</v>
      </c>
      <c r="E74" s="3" t="s">
        <v>24</v>
      </c>
      <c r="F74" s="3">
        <v>85004</v>
      </c>
      <c r="G74" s="3" t="s">
        <v>27</v>
      </c>
      <c r="H74" s="11" t="s">
        <v>25</v>
      </c>
      <c r="I74" s="11"/>
      <c r="J74" s="3" t="s">
        <v>26</v>
      </c>
      <c r="K74" s="3" t="s">
        <v>28</v>
      </c>
      <c r="L74" s="3" t="s">
        <v>301</v>
      </c>
      <c r="M74" s="3">
        <v>6</v>
      </c>
      <c r="N74" s="5">
        <v>43007</v>
      </c>
      <c r="O74" s="5">
        <v>43008</v>
      </c>
      <c r="P74" s="5">
        <v>43189</v>
      </c>
      <c r="Q74" s="5">
        <v>43189</v>
      </c>
      <c r="R74" s="8">
        <f t="shared" si="14"/>
        <v>43189</v>
      </c>
      <c r="S74" s="11"/>
      <c r="T74" s="8">
        <f t="shared" si="15"/>
        <v>43189</v>
      </c>
      <c r="U74" s="11" t="str">
        <f t="shared" si="16"/>
        <v>RN</v>
      </c>
      <c r="V74" s="11">
        <f>'cn(past)'!V74</f>
        <v>435</v>
      </c>
      <c r="W74" s="11">
        <f t="shared" si="17"/>
        <v>391.5</v>
      </c>
      <c r="X74" s="11">
        <f t="shared" si="18"/>
        <v>30.450000000000003</v>
      </c>
      <c r="Y74" s="11">
        <f t="shared" si="19"/>
        <v>8.7000000000000011</v>
      </c>
      <c r="Z74" s="11"/>
      <c r="AA74" s="11">
        <f t="shared" si="20"/>
        <v>4.3500000000000005</v>
      </c>
      <c r="AB74" s="11">
        <f t="shared" si="21"/>
        <v>0.03</v>
      </c>
      <c r="AC74" s="11">
        <f t="shared" si="22"/>
        <v>13.05</v>
      </c>
      <c r="AD74" s="11">
        <f t="shared" si="23"/>
        <v>2.1750000000000003</v>
      </c>
      <c r="AE74" s="11" t="str">
        <f t="shared" si="24"/>
        <v>Paid in full</v>
      </c>
      <c r="AF74" s="11" t="str">
        <f t="shared" si="25"/>
        <v>Not Applicable</v>
      </c>
      <c r="AG74" s="11" t="str">
        <f t="shared" si="26"/>
        <v>Y</v>
      </c>
      <c r="AH74" s="8" t="str">
        <f t="shared" si="27"/>
        <v>N</v>
      </c>
    </row>
    <row r="75" spans="1:34">
      <c r="A75" s="11">
        <v>273</v>
      </c>
      <c r="B75" s="3" t="s">
        <v>21</v>
      </c>
      <c r="C75" s="3" t="s">
        <v>23</v>
      </c>
      <c r="D75" s="3" t="s">
        <v>22</v>
      </c>
      <c r="E75" s="3" t="s">
        <v>24</v>
      </c>
      <c r="F75" s="3">
        <v>85004</v>
      </c>
      <c r="G75" s="3" t="s">
        <v>27</v>
      </c>
      <c r="H75" s="11" t="s">
        <v>25</v>
      </c>
      <c r="I75" s="11"/>
      <c r="J75" s="3" t="s">
        <v>26</v>
      </c>
      <c r="K75" s="3" t="s">
        <v>28</v>
      </c>
      <c r="L75" s="3" t="s">
        <v>302</v>
      </c>
      <c r="M75" s="3">
        <v>6</v>
      </c>
      <c r="N75" s="5">
        <v>43049</v>
      </c>
      <c r="O75" s="5">
        <v>43054</v>
      </c>
      <c r="P75" s="5">
        <v>43235</v>
      </c>
      <c r="Q75" s="5">
        <v>43235</v>
      </c>
      <c r="R75" s="8">
        <f t="shared" si="14"/>
        <v>43235</v>
      </c>
      <c r="S75" s="11"/>
      <c r="T75" s="8">
        <f t="shared" si="15"/>
        <v>43235</v>
      </c>
      <c r="U75" s="11" t="str">
        <f t="shared" si="16"/>
        <v>RN</v>
      </c>
      <c r="V75" s="11">
        <f>'cn(past)'!V75</f>
        <v>436</v>
      </c>
      <c r="W75" s="11">
        <f t="shared" si="17"/>
        <v>392.40000000000003</v>
      </c>
      <c r="X75" s="11">
        <f t="shared" si="18"/>
        <v>30.520000000000003</v>
      </c>
      <c r="Y75" s="11">
        <f t="shared" si="19"/>
        <v>8.7200000000000006</v>
      </c>
      <c r="Z75" s="11"/>
      <c r="AA75" s="11">
        <f t="shared" si="20"/>
        <v>4.3600000000000003</v>
      </c>
      <c r="AB75" s="11">
        <f t="shared" si="21"/>
        <v>0.03</v>
      </c>
      <c r="AC75" s="11">
        <f t="shared" si="22"/>
        <v>13.080000000000002</v>
      </c>
      <c r="AD75" s="11">
        <f t="shared" si="23"/>
        <v>2.1800000000000002</v>
      </c>
      <c r="AE75" s="11" t="str">
        <f t="shared" si="24"/>
        <v>Paid in full</v>
      </c>
      <c r="AF75" s="11" t="str">
        <f t="shared" si="25"/>
        <v>Not Applicable</v>
      </c>
      <c r="AG75" s="11" t="str">
        <f t="shared" si="26"/>
        <v>Y</v>
      </c>
      <c r="AH75" s="8" t="str">
        <f t="shared" si="27"/>
        <v>N</v>
      </c>
    </row>
    <row r="76" spans="1:34">
      <c r="A76" s="11">
        <v>274</v>
      </c>
      <c r="B76" s="3" t="s">
        <v>21</v>
      </c>
      <c r="C76" s="3" t="s">
        <v>23</v>
      </c>
      <c r="D76" s="3" t="s">
        <v>22</v>
      </c>
      <c r="E76" s="3" t="s">
        <v>24</v>
      </c>
      <c r="F76" s="3">
        <v>85004</v>
      </c>
      <c r="G76" s="3" t="s">
        <v>27</v>
      </c>
      <c r="H76" s="11" t="s">
        <v>25</v>
      </c>
      <c r="I76" s="11"/>
      <c r="J76" s="3" t="s">
        <v>26</v>
      </c>
      <c r="K76" s="3" t="s">
        <v>28</v>
      </c>
      <c r="L76" s="3" t="s">
        <v>303</v>
      </c>
      <c r="M76" s="3">
        <v>6</v>
      </c>
      <c r="N76" s="5">
        <v>43075</v>
      </c>
      <c r="O76" s="5">
        <v>43079</v>
      </c>
      <c r="P76" s="5">
        <v>43261</v>
      </c>
      <c r="Q76" s="5">
        <v>43261</v>
      </c>
      <c r="R76" s="8">
        <f t="shared" si="14"/>
        <v>43261</v>
      </c>
      <c r="S76" s="11"/>
      <c r="T76" s="8">
        <f t="shared" si="15"/>
        <v>43261</v>
      </c>
      <c r="U76" s="11" t="str">
        <f t="shared" si="16"/>
        <v>RN</v>
      </c>
      <c r="V76" s="11">
        <f>'cn(past)'!V76</f>
        <v>438</v>
      </c>
      <c r="W76" s="11">
        <f t="shared" si="17"/>
        <v>394.2</v>
      </c>
      <c r="X76" s="11">
        <f t="shared" si="18"/>
        <v>30.660000000000004</v>
      </c>
      <c r="Y76" s="11">
        <f t="shared" si="19"/>
        <v>8.76</v>
      </c>
      <c r="Z76" s="11"/>
      <c r="AA76" s="11">
        <f t="shared" si="20"/>
        <v>4.38</v>
      </c>
      <c r="AB76" s="11">
        <f t="shared" si="21"/>
        <v>0.03</v>
      </c>
      <c r="AC76" s="11">
        <f t="shared" si="22"/>
        <v>13.14</v>
      </c>
      <c r="AD76" s="11">
        <f t="shared" si="23"/>
        <v>2.19</v>
      </c>
      <c r="AE76" s="11" t="str">
        <f t="shared" si="24"/>
        <v>Paid in full</v>
      </c>
      <c r="AF76" s="11" t="str">
        <f t="shared" si="25"/>
        <v>Not Applicable</v>
      </c>
      <c r="AG76" s="11" t="str">
        <f t="shared" si="26"/>
        <v>Y</v>
      </c>
      <c r="AH76" s="8" t="str">
        <f t="shared" si="27"/>
        <v>N</v>
      </c>
    </row>
    <row r="77" spans="1:34">
      <c r="A77" s="11">
        <v>275</v>
      </c>
      <c r="B77" s="3" t="s">
        <v>21</v>
      </c>
      <c r="C77" s="3" t="s">
        <v>23</v>
      </c>
      <c r="D77" s="3" t="s">
        <v>22</v>
      </c>
      <c r="E77" s="3" t="s">
        <v>24</v>
      </c>
      <c r="F77" s="3">
        <v>85004</v>
      </c>
      <c r="G77" s="3" t="s">
        <v>27</v>
      </c>
      <c r="H77" s="11" t="s">
        <v>25</v>
      </c>
      <c r="I77" s="11"/>
      <c r="J77" s="3" t="s">
        <v>26</v>
      </c>
      <c r="K77" s="3" t="s">
        <v>28</v>
      </c>
      <c r="L77" s="3" t="s">
        <v>304</v>
      </c>
      <c r="M77" s="3">
        <v>12</v>
      </c>
      <c r="N77" s="5">
        <v>42955</v>
      </c>
      <c r="O77" s="5">
        <v>42957</v>
      </c>
      <c r="P77" s="5">
        <v>43322</v>
      </c>
      <c r="Q77" s="5">
        <v>43322</v>
      </c>
      <c r="R77" s="8">
        <f t="shared" si="14"/>
        <v>43322</v>
      </c>
      <c r="S77" s="11"/>
      <c r="T77" s="8">
        <f t="shared" si="15"/>
        <v>43322</v>
      </c>
      <c r="U77" s="11" t="str">
        <f t="shared" si="16"/>
        <v>RN</v>
      </c>
      <c r="V77" s="11">
        <f>'cn(past)'!V77</f>
        <v>1200</v>
      </c>
      <c r="W77" s="11">
        <f t="shared" si="17"/>
        <v>1080</v>
      </c>
      <c r="X77" s="11">
        <f t="shared" si="18"/>
        <v>84.000000000000014</v>
      </c>
      <c r="Y77" s="11">
        <f t="shared" si="19"/>
        <v>24</v>
      </c>
      <c r="Z77" s="11"/>
      <c r="AA77" s="11">
        <f t="shared" si="20"/>
        <v>12</v>
      </c>
      <c r="AB77" s="11">
        <f t="shared" si="21"/>
        <v>0.03</v>
      </c>
      <c r="AC77" s="11">
        <f t="shared" si="22"/>
        <v>36</v>
      </c>
      <c r="AD77" s="11">
        <f t="shared" si="23"/>
        <v>3</v>
      </c>
      <c r="AE77" s="11" t="str">
        <f t="shared" si="24"/>
        <v>Paid in full</v>
      </c>
      <c r="AF77" s="11" t="str">
        <f t="shared" si="25"/>
        <v>Not Applicable</v>
      </c>
      <c r="AG77" s="11" t="str">
        <f t="shared" si="26"/>
        <v>Y</v>
      </c>
      <c r="AH77" s="8" t="str">
        <f t="shared" si="27"/>
        <v>N</v>
      </c>
    </row>
    <row r="78" spans="1:34">
      <c r="A78" s="11">
        <v>276</v>
      </c>
      <c r="B78" s="3" t="s">
        <v>21</v>
      </c>
      <c r="C78" s="3" t="s">
        <v>23</v>
      </c>
      <c r="D78" s="3" t="s">
        <v>22</v>
      </c>
      <c r="E78" s="3" t="s">
        <v>24</v>
      </c>
      <c r="F78" s="3">
        <v>85004</v>
      </c>
      <c r="G78" s="3" t="s">
        <v>27</v>
      </c>
      <c r="H78" s="11" t="s">
        <v>25</v>
      </c>
      <c r="I78" s="11"/>
      <c r="J78" s="3" t="s">
        <v>26</v>
      </c>
      <c r="K78" s="3" t="s">
        <v>28</v>
      </c>
      <c r="L78" s="3" t="s">
        <v>305</v>
      </c>
      <c r="M78" s="3">
        <v>6</v>
      </c>
      <c r="N78" s="5">
        <v>42962</v>
      </c>
      <c r="O78" s="5">
        <v>42967</v>
      </c>
      <c r="P78" s="5">
        <v>43151</v>
      </c>
      <c r="Q78" s="5">
        <v>43151</v>
      </c>
      <c r="R78" s="8">
        <f t="shared" si="14"/>
        <v>43151</v>
      </c>
      <c r="S78" s="11"/>
      <c r="T78" s="8">
        <f t="shared" si="15"/>
        <v>43151</v>
      </c>
      <c r="U78" s="11" t="str">
        <f t="shared" si="16"/>
        <v>RN</v>
      </c>
      <c r="V78" s="11">
        <f>'cn(past)'!V78</f>
        <v>723</v>
      </c>
      <c r="W78" s="11">
        <f t="shared" si="17"/>
        <v>650.70000000000005</v>
      </c>
      <c r="X78" s="11">
        <f t="shared" si="18"/>
        <v>50.610000000000007</v>
      </c>
      <c r="Y78" s="11">
        <f t="shared" si="19"/>
        <v>14.46</v>
      </c>
      <c r="Z78" s="11"/>
      <c r="AA78" s="11">
        <f t="shared" si="20"/>
        <v>7.23</v>
      </c>
      <c r="AB78" s="11">
        <f t="shared" si="21"/>
        <v>0.03</v>
      </c>
      <c r="AC78" s="11">
        <f t="shared" si="22"/>
        <v>21.69</v>
      </c>
      <c r="AD78" s="11">
        <f t="shared" si="23"/>
        <v>3.6150000000000002</v>
      </c>
      <c r="AE78" s="11" t="str">
        <f t="shared" si="24"/>
        <v>Paid in full</v>
      </c>
      <c r="AF78" s="11" t="str">
        <f t="shared" si="25"/>
        <v>Not Applicable</v>
      </c>
      <c r="AG78" s="11" t="str">
        <f t="shared" si="26"/>
        <v>Y</v>
      </c>
      <c r="AH78" s="8" t="str">
        <f t="shared" si="27"/>
        <v>N</v>
      </c>
    </row>
    <row r="79" spans="1:34">
      <c r="A79" s="11">
        <v>277</v>
      </c>
      <c r="B79" s="3" t="s">
        <v>21</v>
      </c>
      <c r="C79" s="3" t="s">
        <v>23</v>
      </c>
      <c r="D79" s="3" t="s">
        <v>22</v>
      </c>
      <c r="E79" s="3" t="s">
        <v>24</v>
      </c>
      <c r="F79" s="3">
        <v>85004</v>
      </c>
      <c r="G79" s="3" t="s">
        <v>27</v>
      </c>
      <c r="H79" s="11" t="s">
        <v>25</v>
      </c>
      <c r="I79" s="11"/>
      <c r="J79" s="3" t="s">
        <v>26</v>
      </c>
      <c r="K79" s="3" t="s">
        <v>28</v>
      </c>
      <c r="L79" s="3" t="s">
        <v>306</v>
      </c>
      <c r="M79" s="3">
        <v>6</v>
      </c>
      <c r="N79" s="5">
        <v>43117</v>
      </c>
      <c r="O79" s="5">
        <v>43120</v>
      </c>
      <c r="P79" s="5">
        <v>43301</v>
      </c>
      <c r="Q79" s="5">
        <v>43301</v>
      </c>
      <c r="R79" s="8">
        <f t="shared" si="14"/>
        <v>43301</v>
      </c>
      <c r="S79" s="11"/>
      <c r="T79" s="8">
        <f t="shared" si="15"/>
        <v>43301</v>
      </c>
      <c r="U79" s="11" t="str">
        <f t="shared" si="16"/>
        <v>RN</v>
      </c>
      <c r="V79" s="11">
        <f>'cn(past)'!V79</f>
        <v>721</v>
      </c>
      <c r="W79" s="11">
        <f t="shared" si="17"/>
        <v>648.9</v>
      </c>
      <c r="X79" s="11">
        <f t="shared" si="18"/>
        <v>50.470000000000006</v>
      </c>
      <c r="Y79" s="11">
        <f t="shared" si="19"/>
        <v>14.42</v>
      </c>
      <c r="Z79" s="11"/>
      <c r="AA79" s="11">
        <f t="shared" si="20"/>
        <v>7.21</v>
      </c>
      <c r="AB79" s="11">
        <f t="shared" si="21"/>
        <v>0.03</v>
      </c>
      <c r="AC79" s="11">
        <f t="shared" si="22"/>
        <v>21.63</v>
      </c>
      <c r="AD79" s="11">
        <f t="shared" si="23"/>
        <v>3.605</v>
      </c>
      <c r="AE79" s="11" t="str">
        <f t="shared" si="24"/>
        <v>Paid in full</v>
      </c>
      <c r="AF79" s="11" t="str">
        <f t="shared" si="25"/>
        <v>Not Applicable</v>
      </c>
      <c r="AG79" s="11" t="str">
        <f t="shared" si="26"/>
        <v>Y</v>
      </c>
      <c r="AH79" s="8" t="str">
        <f t="shared" si="27"/>
        <v>N</v>
      </c>
    </row>
    <row r="80" spans="1:34">
      <c r="A80" s="11">
        <v>278</v>
      </c>
      <c r="B80" s="3" t="s">
        <v>21</v>
      </c>
      <c r="C80" s="3" t="s">
        <v>23</v>
      </c>
      <c r="D80" s="3" t="s">
        <v>22</v>
      </c>
      <c r="E80" s="3" t="s">
        <v>24</v>
      </c>
      <c r="F80" s="3">
        <v>85004</v>
      </c>
      <c r="G80" s="3" t="s">
        <v>27</v>
      </c>
      <c r="H80" s="11" t="s">
        <v>25</v>
      </c>
      <c r="I80" s="11"/>
      <c r="J80" s="3" t="s">
        <v>26</v>
      </c>
      <c r="K80" s="3" t="s">
        <v>28</v>
      </c>
      <c r="L80" s="3" t="s">
        <v>307</v>
      </c>
      <c r="M80" s="3">
        <v>6</v>
      </c>
      <c r="N80" s="5">
        <v>43130</v>
      </c>
      <c r="O80" s="5">
        <v>43131</v>
      </c>
      <c r="P80" s="5">
        <v>43312</v>
      </c>
      <c r="Q80" s="5">
        <v>43312</v>
      </c>
      <c r="R80" s="8">
        <f t="shared" si="14"/>
        <v>43312</v>
      </c>
      <c r="S80" s="11"/>
      <c r="T80" s="8">
        <f t="shared" si="15"/>
        <v>43312</v>
      </c>
      <c r="U80" s="11" t="str">
        <f t="shared" si="16"/>
        <v>RN</v>
      </c>
      <c r="V80" s="11">
        <f>'cn(past)'!V80</f>
        <v>735</v>
      </c>
      <c r="W80" s="11">
        <f t="shared" si="17"/>
        <v>661.5</v>
      </c>
      <c r="X80" s="11">
        <f t="shared" si="18"/>
        <v>51.45</v>
      </c>
      <c r="Y80" s="11">
        <f t="shared" si="19"/>
        <v>14.700000000000001</v>
      </c>
      <c r="Z80" s="11"/>
      <c r="AA80" s="11">
        <f t="shared" si="20"/>
        <v>7.3500000000000005</v>
      </c>
      <c r="AB80" s="11">
        <f t="shared" si="21"/>
        <v>0.03</v>
      </c>
      <c r="AC80" s="11">
        <f t="shared" si="22"/>
        <v>22.05</v>
      </c>
      <c r="AD80" s="11">
        <f t="shared" si="23"/>
        <v>3.6750000000000003</v>
      </c>
      <c r="AE80" s="11" t="str">
        <f t="shared" si="24"/>
        <v>Paid in full</v>
      </c>
      <c r="AF80" s="11" t="str">
        <f t="shared" si="25"/>
        <v>Not Applicable</v>
      </c>
      <c r="AG80" s="11" t="str">
        <f t="shared" si="26"/>
        <v>Y</v>
      </c>
      <c r="AH80" s="8" t="str">
        <f t="shared" si="27"/>
        <v>N</v>
      </c>
    </row>
    <row r="81" spans="1:34">
      <c r="A81" s="11">
        <v>279</v>
      </c>
      <c r="B81" s="3" t="s">
        <v>21</v>
      </c>
      <c r="C81" s="3" t="s">
        <v>23</v>
      </c>
      <c r="D81" s="3" t="s">
        <v>22</v>
      </c>
      <c r="E81" s="3" t="s">
        <v>24</v>
      </c>
      <c r="F81" s="3">
        <v>85004</v>
      </c>
      <c r="G81" s="3" t="s">
        <v>27</v>
      </c>
      <c r="H81" s="11" t="s">
        <v>25</v>
      </c>
      <c r="I81" s="11"/>
      <c r="J81" s="3" t="s">
        <v>26</v>
      </c>
      <c r="K81" s="3" t="s">
        <v>28</v>
      </c>
      <c r="L81" s="3" t="s">
        <v>308</v>
      </c>
      <c r="M81" s="3">
        <v>6</v>
      </c>
      <c r="N81" s="5">
        <v>43047</v>
      </c>
      <c r="O81" s="5">
        <v>43049</v>
      </c>
      <c r="P81" s="5">
        <v>43230</v>
      </c>
      <c r="Q81" s="5">
        <v>43230</v>
      </c>
      <c r="R81" s="8">
        <f t="shared" si="14"/>
        <v>43230</v>
      </c>
      <c r="S81" s="11"/>
      <c r="T81" s="8">
        <f t="shared" si="15"/>
        <v>43230</v>
      </c>
      <c r="U81" s="11" t="str">
        <f t="shared" si="16"/>
        <v>RN</v>
      </c>
      <c r="V81" s="11">
        <f>'cn(past)'!V81</f>
        <v>736</v>
      </c>
      <c r="W81" s="11">
        <f t="shared" si="17"/>
        <v>662.4</v>
      </c>
      <c r="X81" s="11">
        <f t="shared" si="18"/>
        <v>51.52</v>
      </c>
      <c r="Y81" s="11">
        <f t="shared" si="19"/>
        <v>14.72</v>
      </c>
      <c r="Z81" s="11"/>
      <c r="AA81" s="11">
        <f t="shared" si="20"/>
        <v>7.36</v>
      </c>
      <c r="AB81" s="11">
        <f t="shared" si="21"/>
        <v>0.03</v>
      </c>
      <c r="AC81" s="11">
        <f t="shared" si="22"/>
        <v>22.080000000000002</v>
      </c>
      <c r="AD81" s="11">
        <f t="shared" si="23"/>
        <v>3.68</v>
      </c>
      <c r="AE81" s="11" t="str">
        <f t="shared" si="24"/>
        <v>Paid in full</v>
      </c>
      <c r="AF81" s="11" t="str">
        <f t="shared" si="25"/>
        <v>Not Applicable</v>
      </c>
      <c r="AG81" s="11" t="str">
        <f t="shared" si="26"/>
        <v>Y</v>
      </c>
      <c r="AH81" s="8" t="str">
        <f t="shared" si="27"/>
        <v>N</v>
      </c>
    </row>
    <row r="82" spans="1:34">
      <c r="A82" s="11">
        <v>280</v>
      </c>
      <c r="B82" s="3" t="s">
        <v>21</v>
      </c>
      <c r="C82" s="3" t="s">
        <v>23</v>
      </c>
      <c r="D82" s="3" t="s">
        <v>22</v>
      </c>
      <c r="E82" s="3" t="s">
        <v>24</v>
      </c>
      <c r="F82" s="3">
        <v>85004</v>
      </c>
      <c r="G82" s="3" t="s">
        <v>27</v>
      </c>
      <c r="H82" s="11" t="s">
        <v>25</v>
      </c>
      <c r="I82" s="11"/>
      <c r="J82" s="3" t="s">
        <v>26</v>
      </c>
      <c r="K82" s="3" t="s">
        <v>28</v>
      </c>
      <c r="L82" s="3" t="s">
        <v>309</v>
      </c>
      <c r="M82" s="3">
        <v>6</v>
      </c>
      <c r="N82" s="5">
        <v>43107</v>
      </c>
      <c r="O82" s="5">
        <v>43110</v>
      </c>
      <c r="P82" s="5">
        <v>43291</v>
      </c>
      <c r="Q82" s="5">
        <v>43291</v>
      </c>
      <c r="R82" s="8">
        <f t="shared" si="14"/>
        <v>43291</v>
      </c>
      <c r="S82" s="11"/>
      <c r="T82" s="8">
        <f t="shared" si="15"/>
        <v>43291</v>
      </c>
      <c r="U82" s="11" t="str">
        <f t="shared" si="16"/>
        <v>RN</v>
      </c>
      <c r="V82" s="11">
        <f>'cn(past)'!V82</f>
        <v>763</v>
      </c>
      <c r="W82" s="11">
        <f t="shared" si="17"/>
        <v>686.7</v>
      </c>
      <c r="X82" s="11">
        <f t="shared" si="18"/>
        <v>53.410000000000004</v>
      </c>
      <c r="Y82" s="11">
        <f t="shared" si="19"/>
        <v>15.26</v>
      </c>
      <c r="Z82" s="11"/>
      <c r="AA82" s="11">
        <f t="shared" si="20"/>
        <v>7.63</v>
      </c>
      <c r="AB82" s="11">
        <f t="shared" si="21"/>
        <v>0.03</v>
      </c>
      <c r="AC82" s="11">
        <f t="shared" si="22"/>
        <v>22.89</v>
      </c>
      <c r="AD82" s="11">
        <f t="shared" si="23"/>
        <v>3.8149999999999999</v>
      </c>
      <c r="AE82" s="11" t="str">
        <f t="shared" si="24"/>
        <v>Paid in full</v>
      </c>
      <c r="AF82" s="11" t="str">
        <f t="shared" si="25"/>
        <v>Not Applicable</v>
      </c>
      <c r="AG82" s="11" t="str">
        <f t="shared" si="26"/>
        <v>Y</v>
      </c>
      <c r="AH82" s="8" t="str">
        <f t="shared" si="27"/>
        <v>N</v>
      </c>
    </row>
    <row r="83" spans="1:34">
      <c r="A83" s="11">
        <v>281</v>
      </c>
      <c r="B83" s="3" t="s">
        <v>21</v>
      </c>
      <c r="C83" s="3" t="s">
        <v>23</v>
      </c>
      <c r="D83" s="3" t="s">
        <v>22</v>
      </c>
      <c r="E83" s="3" t="s">
        <v>24</v>
      </c>
      <c r="F83" s="3">
        <v>85004</v>
      </c>
      <c r="G83" s="3" t="s">
        <v>27</v>
      </c>
      <c r="H83" s="11" t="s">
        <v>25</v>
      </c>
      <c r="I83" s="11"/>
      <c r="J83" s="3" t="s">
        <v>26</v>
      </c>
      <c r="K83" s="3" t="s">
        <v>28</v>
      </c>
      <c r="L83" s="3" t="s">
        <v>310</v>
      </c>
      <c r="M83" s="3">
        <v>6</v>
      </c>
      <c r="N83" s="5">
        <v>43104</v>
      </c>
      <c r="O83" s="5">
        <v>43106</v>
      </c>
      <c r="P83" s="5">
        <v>43287</v>
      </c>
      <c r="Q83" s="5">
        <v>43287</v>
      </c>
      <c r="R83" s="8">
        <f t="shared" si="14"/>
        <v>43287</v>
      </c>
      <c r="S83" s="11"/>
      <c r="T83" s="8">
        <f t="shared" si="15"/>
        <v>43287</v>
      </c>
      <c r="U83" s="11" t="str">
        <f t="shared" si="16"/>
        <v>RN</v>
      </c>
      <c r="V83" s="11">
        <f>'cn(past)'!V83</f>
        <v>743</v>
      </c>
      <c r="W83" s="11">
        <f t="shared" si="17"/>
        <v>668.7</v>
      </c>
      <c r="X83" s="11">
        <f t="shared" si="18"/>
        <v>52.010000000000005</v>
      </c>
      <c r="Y83" s="11">
        <f t="shared" si="19"/>
        <v>14.86</v>
      </c>
      <c r="Z83" s="11"/>
      <c r="AA83" s="11">
        <f t="shared" si="20"/>
        <v>7.43</v>
      </c>
      <c r="AB83" s="11">
        <f t="shared" si="21"/>
        <v>0.03</v>
      </c>
      <c r="AC83" s="11">
        <f t="shared" si="22"/>
        <v>22.29</v>
      </c>
      <c r="AD83" s="11">
        <f t="shared" si="23"/>
        <v>3.7149999999999999</v>
      </c>
      <c r="AE83" s="11" t="str">
        <f t="shared" si="24"/>
        <v>Paid in full</v>
      </c>
      <c r="AF83" s="11" t="str">
        <f t="shared" si="25"/>
        <v>Not Applicable</v>
      </c>
      <c r="AG83" s="11" t="str">
        <f t="shared" si="26"/>
        <v>Y</v>
      </c>
      <c r="AH83" s="8" t="str">
        <f t="shared" si="27"/>
        <v>N</v>
      </c>
    </row>
    <row r="84" spans="1:34">
      <c r="A84" s="11">
        <v>282</v>
      </c>
      <c r="B84" s="3" t="s">
        <v>21</v>
      </c>
      <c r="C84" s="3" t="s">
        <v>23</v>
      </c>
      <c r="D84" s="3" t="s">
        <v>22</v>
      </c>
      <c r="E84" s="3" t="s">
        <v>24</v>
      </c>
      <c r="F84" s="3">
        <v>85004</v>
      </c>
      <c r="G84" s="3" t="s">
        <v>27</v>
      </c>
      <c r="H84" s="11" t="s">
        <v>25</v>
      </c>
      <c r="I84" s="11"/>
      <c r="J84" s="3" t="s">
        <v>26</v>
      </c>
      <c r="K84" s="3" t="s">
        <v>28</v>
      </c>
      <c r="L84" s="3" t="s">
        <v>311</v>
      </c>
      <c r="M84" s="3">
        <v>6</v>
      </c>
      <c r="N84" s="5">
        <v>43110</v>
      </c>
      <c r="O84" s="5">
        <v>43115</v>
      </c>
      <c r="P84" s="5">
        <v>43296</v>
      </c>
      <c r="Q84" s="5">
        <v>43296</v>
      </c>
      <c r="R84" s="8">
        <f t="shared" si="14"/>
        <v>43296</v>
      </c>
      <c r="S84" s="11"/>
      <c r="T84" s="8">
        <f t="shared" si="15"/>
        <v>43296</v>
      </c>
      <c r="U84" s="11" t="str">
        <f t="shared" si="16"/>
        <v>RN</v>
      </c>
      <c r="V84" s="11">
        <f>'cn(past)'!V84</f>
        <v>921</v>
      </c>
      <c r="W84" s="11">
        <f t="shared" si="17"/>
        <v>828.9</v>
      </c>
      <c r="X84" s="11">
        <f t="shared" si="18"/>
        <v>64.470000000000013</v>
      </c>
      <c r="Y84" s="11">
        <f t="shared" si="19"/>
        <v>18.420000000000002</v>
      </c>
      <c r="Z84" s="11"/>
      <c r="AA84" s="11">
        <f t="shared" si="20"/>
        <v>9.2100000000000009</v>
      </c>
      <c r="AB84" s="11">
        <f t="shared" si="21"/>
        <v>0.03</v>
      </c>
      <c r="AC84" s="11">
        <f t="shared" si="22"/>
        <v>27.630000000000003</v>
      </c>
      <c r="AD84" s="11">
        <f t="shared" si="23"/>
        <v>4.6050000000000004</v>
      </c>
      <c r="AE84" s="11" t="str">
        <f t="shared" si="24"/>
        <v>Paid in full</v>
      </c>
      <c r="AF84" s="11" t="str">
        <f t="shared" si="25"/>
        <v>Not Applicable</v>
      </c>
      <c r="AG84" s="11" t="str">
        <f t="shared" si="26"/>
        <v>Y</v>
      </c>
      <c r="AH84" s="8" t="str">
        <f t="shared" si="27"/>
        <v>N</v>
      </c>
    </row>
    <row r="85" spans="1:34">
      <c r="A85" s="11">
        <v>283</v>
      </c>
      <c r="B85" s="3" t="s">
        <v>21</v>
      </c>
      <c r="C85" s="3" t="s">
        <v>23</v>
      </c>
      <c r="D85" s="3" t="s">
        <v>22</v>
      </c>
      <c r="E85" s="3" t="s">
        <v>24</v>
      </c>
      <c r="F85" s="3">
        <v>85004</v>
      </c>
      <c r="G85" s="3" t="s">
        <v>27</v>
      </c>
      <c r="H85" s="11" t="s">
        <v>25</v>
      </c>
      <c r="I85" s="11"/>
      <c r="J85" s="3" t="s">
        <v>26</v>
      </c>
      <c r="K85" s="3" t="s">
        <v>28</v>
      </c>
      <c r="L85" s="3" t="s">
        <v>312</v>
      </c>
      <c r="M85" s="3">
        <v>6</v>
      </c>
      <c r="N85" s="5">
        <v>43116</v>
      </c>
      <c r="O85" s="5">
        <v>43120</v>
      </c>
      <c r="P85" s="5">
        <v>43301</v>
      </c>
      <c r="Q85" s="5">
        <v>43301</v>
      </c>
      <c r="R85" s="8">
        <f t="shared" si="14"/>
        <v>43301</v>
      </c>
      <c r="S85" s="11"/>
      <c r="T85" s="8">
        <f t="shared" si="15"/>
        <v>43301</v>
      </c>
      <c r="U85" s="11" t="str">
        <f t="shared" si="16"/>
        <v>RN</v>
      </c>
      <c r="V85" s="11">
        <f>'cn(past)'!V85</f>
        <v>953</v>
      </c>
      <c r="W85" s="11">
        <f t="shared" si="17"/>
        <v>857.7</v>
      </c>
      <c r="X85" s="11">
        <f t="shared" si="18"/>
        <v>66.710000000000008</v>
      </c>
      <c r="Y85" s="11">
        <f t="shared" si="19"/>
        <v>19.059999999999999</v>
      </c>
      <c r="Z85" s="11"/>
      <c r="AA85" s="11">
        <f t="shared" si="20"/>
        <v>9.5299999999999994</v>
      </c>
      <c r="AB85" s="11">
        <f t="shared" si="21"/>
        <v>0.03</v>
      </c>
      <c r="AC85" s="11">
        <f t="shared" si="22"/>
        <v>28.589999999999996</v>
      </c>
      <c r="AD85" s="11">
        <f t="shared" si="23"/>
        <v>4.7649999999999997</v>
      </c>
      <c r="AE85" s="11" t="str">
        <f t="shared" si="24"/>
        <v>Paid in full</v>
      </c>
      <c r="AF85" s="11" t="str">
        <f t="shared" si="25"/>
        <v>Not Applicable</v>
      </c>
      <c r="AG85" s="11" t="str">
        <f t="shared" si="26"/>
        <v>Y</v>
      </c>
      <c r="AH85" s="8" t="str">
        <f t="shared" si="27"/>
        <v>N</v>
      </c>
    </row>
    <row r="86" spans="1:34">
      <c r="A86" s="11">
        <v>284</v>
      </c>
      <c r="B86" s="3" t="s">
        <v>21</v>
      </c>
      <c r="C86" s="3" t="s">
        <v>23</v>
      </c>
      <c r="D86" s="3" t="s">
        <v>22</v>
      </c>
      <c r="E86" s="3" t="s">
        <v>24</v>
      </c>
      <c r="F86" s="3">
        <v>85004</v>
      </c>
      <c r="G86" s="3" t="s">
        <v>27</v>
      </c>
      <c r="H86" s="11" t="s">
        <v>25</v>
      </c>
      <c r="I86" s="11"/>
      <c r="J86" s="3" t="s">
        <v>26</v>
      </c>
      <c r="K86" s="3" t="s">
        <v>28</v>
      </c>
      <c r="L86" s="3" t="s">
        <v>313</v>
      </c>
      <c r="M86" s="3">
        <v>6</v>
      </c>
      <c r="N86" s="5">
        <v>43072</v>
      </c>
      <c r="O86" s="5">
        <v>43077</v>
      </c>
      <c r="P86" s="5">
        <v>43259</v>
      </c>
      <c r="Q86" s="5">
        <v>43259</v>
      </c>
      <c r="R86" s="8">
        <f t="shared" si="14"/>
        <v>43259</v>
      </c>
      <c r="S86" s="11"/>
      <c r="T86" s="8">
        <f t="shared" si="15"/>
        <v>43259</v>
      </c>
      <c r="U86" s="11" t="str">
        <f t="shared" si="16"/>
        <v>RN</v>
      </c>
      <c r="V86" s="11">
        <f>'cn(past)'!V86</f>
        <v>835</v>
      </c>
      <c r="W86" s="11">
        <f t="shared" si="17"/>
        <v>751.5</v>
      </c>
      <c r="X86" s="11">
        <f t="shared" si="18"/>
        <v>58.45</v>
      </c>
      <c r="Y86" s="11">
        <f t="shared" si="19"/>
        <v>16.7</v>
      </c>
      <c r="Z86" s="11"/>
      <c r="AA86" s="11">
        <f t="shared" si="20"/>
        <v>8.35</v>
      </c>
      <c r="AB86" s="11">
        <f t="shared" si="21"/>
        <v>0.03</v>
      </c>
      <c r="AC86" s="11">
        <f t="shared" si="22"/>
        <v>25.049999999999997</v>
      </c>
      <c r="AD86" s="11">
        <f t="shared" si="23"/>
        <v>4.1749999999999998</v>
      </c>
      <c r="AE86" s="11" t="str">
        <f t="shared" si="24"/>
        <v>Paid in full</v>
      </c>
      <c r="AF86" s="11" t="str">
        <f t="shared" si="25"/>
        <v>Not Applicable</v>
      </c>
      <c r="AG86" s="11" t="str">
        <f t="shared" si="26"/>
        <v>Y</v>
      </c>
      <c r="AH86" s="8" t="str">
        <f t="shared" si="27"/>
        <v>N</v>
      </c>
    </row>
    <row r="87" spans="1:34">
      <c r="A87" s="11">
        <v>285</v>
      </c>
      <c r="B87" s="3" t="s">
        <v>21</v>
      </c>
      <c r="C87" s="3" t="s">
        <v>23</v>
      </c>
      <c r="D87" s="3" t="s">
        <v>22</v>
      </c>
      <c r="E87" s="3" t="s">
        <v>24</v>
      </c>
      <c r="F87" s="3">
        <v>85004</v>
      </c>
      <c r="G87" s="3" t="s">
        <v>27</v>
      </c>
      <c r="H87" s="11" t="s">
        <v>25</v>
      </c>
      <c r="I87" s="11"/>
      <c r="J87" s="3" t="s">
        <v>26</v>
      </c>
      <c r="K87" s="3" t="s">
        <v>28</v>
      </c>
      <c r="L87" s="3" t="s">
        <v>314</v>
      </c>
      <c r="M87" s="3">
        <v>12</v>
      </c>
      <c r="N87" s="5">
        <v>42949</v>
      </c>
      <c r="O87" s="5">
        <v>42953</v>
      </c>
      <c r="P87" s="5">
        <v>43318</v>
      </c>
      <c r="Q87" s="5">
        <v>43318</v>
      </c>
      <c r="R87" s="8">
        <f t="shared" si="14"/>
        <v>43318</v>
      </c>
      <c r="S87" s="11"/>
      <c r="T87" s="8">
        <f t="shared" si="15"/>
        <v>43318</v>
      </c>
      <c r="U87" s="11" t="str">
        <f t="shared" si="16"/>
        <v>RN</v>
      </c>
      <c r="V87" s="11">
        <f>'cn(past)'!V87</f>
        <v>1000</v>
      </c>
      <c r="W87" s="11">
        <f t="shared" si="17"/>
        <v>900</v>
      </c>
      <c r="X87" s="11">
        <f t="shared" si="18"/>
        <v>70</v>
      </c>
      <c r="Y87" s="11">
        <f t="shared" si="19"/>
        <v>20</v>
      </c>
      <c r="Z87" s="11"/>
      <c r="AA87" s="11">
        <f t="shared" si="20"/>
        <v>10</v>
      </c>
      <c r="AB87" s="11">
        <f t="shared" si="21"/>
        <v>0.03</v>
      </c>
      <c r="AC87" s="11">
        <f t="shared" si="22"/>
        <v>30</v>
      </c>
      <c r="AD87" s="11">
        <f t="shared" si="23"/>
        <v>2.5</v>
      </c>
      <c r="AE87" s="11" t="str">
        <f t="shared" si="24"/>
        <v>Paid in full</v>
      </c>
      <c r="AF87" s="11" t="str">
        <f t="shared" si="25"/>
        <v>Not Applicable</v>
      </c>
      <c r="AG87" s="11" t="str">
        <f t="shared" si="26"/>
        <v>Y</v>
      </c>
      <c r="AH87" s="8" t="str">
        <f t="shared" si="27"/>
        <v>N</v>
      </c>
    </row>
    <row r="88" spans="1:34">
      <c r="A88" s="11">
        <v>286</v>
      </c>
      <c r="B88" s="3" t="s">
        <v>21</v>
      </c>
      <c r="C88" s="3" t="s">
        <v>23</v>
      </c>
      <c r="D88" s="3" t="s">
        <v>22</v>
      </c>
      <c r="E88" s="3" t="s">
        <v>24</v>
      </c>
      <c r="F88" s="3">
        <v>85004</v>
      </c>
      <c r="G88" s="3" t="s">
        <v>27</v>
      </c>
      <c r="H88" s="11" t="s">
        <v>25</v>
      </c>
      <c r="I88" s="11"/>
      <c r="J88" s="3" t="s">
        <v>26</v>
      </c>
      <c r="K88" s="3" t="s">
        <v>28</v>
      </c>
      <c r="L88" s="3" t="s">
        <v>315</v>
      </c>
      <c r="M88" s="3">
        <v>6</v>
      </c>
      <c r="N88" s="5">
        <v>42993</v>
      </c>
      <c r="O88" s="5">
        <v>42996</v>
      </c>
      <c r="P88" s="5">
        <v>43177</v>
      </c>
      <c r="Q88" s="5">
        <v>43177</v>
      </c>
      <c r="R88" s="8">
        <f t="shared" si="14"/>
        <v>43177</v>
      </c>
      <c r="S88" s="11"/>
      <c r="T88" s="8">
        <f t="shared" si="15"/>
        <v>43177</v>
      </c>
      <c r="U88" s="11" t="str">
        <f t="shared" si="16"/>
        <v>RN</v>
      </c>
      <c r="V88" s="11">
        <f>'cn(past)'!V88</f>
        <v>456</v>
      </c>
      <c r="W88" s="11">
        <f t="shared" si="17"/>
        <v>410.40000000000003</v>
      </c>
      <c r="X88" s="11">
        <f t="shared" si="18"/>
        <v>31.92</v>
      </c>
      <c r="Y88" s="11">
        <f t="shared" si="19"/>
        <v>9.120000000000001</v>
      </c>
      <c r="Z88" s="11"/>
      <c r="AA88" s="11">
        <f t="shared" si="20"/>
        <v>4.5600000000000005</v>
      </c>
      <c r="AB88" s="11">
        <f t="shared" si="21"/>
        <v>0.03</v>
      </c>
      <c r="AC88" s="11">
        <f t="shared" si="22"/>
        <v>13.680000000000001</v>
      </c>
      <c r="AD88" s="11">
        <f t="shared" si="23"/>
        <v>2.2800000000000002</v>
      </c>
      <c r="AE88" s="11" t="str">
        <f t="shared" si="24"/>
        <v>Paid in full</v>
      </c>
      <c r="AF88" s="11" t="str">
        <f t="shared" si="25"/>
        <v>Not Applicable</v>
      </c>
      <c r="AG88" s="11" t="str">
        <f t="shared" si="26"/>
        <v>Y</v>
      </c>
      <c r="AH88" s="8" t="str">
        <f t="shared" si="27"/>
        <v>N</v>
      </c>
    </row>
    <row r="89" spans="1:34">
      <c r="A89" s="11">
        <v>287</v>
      </c>
      <c r="B89" s="3" t="s">
        <v>21</v>
      </c>
      <c r="C89" s="3" t="s">
        <v>23</v>
      </c>
      <c r="D89" s="3" t="s">
        <v>22</v>
      </c>
      <c r="E89" s="3" t="s">
        <v>24</v>
      </c>
      <c r="F89" s="3">
        <v>85004</v>
      </c>
      <c r="G89" s="3" t="s">
        <v>27</v>
      </c>
      <c r="H89" s="11" t="s">
        <v>25</v>
      </c>
      <c r="I89" s="11"/>
      <c r="J89" s="3" t="s">
        <v>26</v>
      </c>
      <c r="K89" s="3" t="s">
        <v>28</v>
      </c>
      <c r="L89" s="3" t="s">
        <v>316</v>
      </c>
      <c r="M89" s="3">
        <v>6</v>
      </c>
      <c r="N89" s="5">
        <v>43024</v>
      </c>
      <c r="O89" s="5">
        <v>43028</v>
      </c>
      <c r="P89" s="5">
        <v>43210</v>
      </c>
      <c r="Q89" s="5">
        <v>43210</v>
      </c>
      <c r="R89" s="8">
        <f t="shared" si="14"/>
        <v>43210</v>
      </c>
      <c r="S89" s="11"/>
      <c r="T89" s="8">
        <f t="shared" si="15"/>
        <v>43210</v>
      </c>
      <c r="U89" s="11" t="str">
        <f t="shared" si="16"/>
        <v>RN</v>
      </c>
      <c r="V89" s="11">
        <f>'cn(past)'!V89</f>
        <v>854</v>
      </c>
      <c r="W89" s="11">
        <f t="shared" si="17"/>
        <v>768.6</v>
      </c>
      <c r="X89" s="11">
        <f t="shared" si="18"/>
        <v>59.780000000000008</v>
      </c>
      <c r="Y89" s="11">
        <f t="shared" si="19"/>
        <v>17.080000000000002</v>
      </c>
      <c r="Z89" s="11"/>
      <c r="AA89" s="11">
        <f t="shared" si="20"/>
        <v>8.5400000000000009</v>
      </c>
      <c r="AB89" s="11">
        <f t="shared" si="21"/>
        <v>0.03</v>
      </c>
      <c r="AC89" s="11">
        <f t="shared" si="22"/>
        <v>25.620000000000005</v>
      </c>
      <c r="AD89" s="11">
        <f t="shared" si="23"/>
        <v>4.2700000000000005</v>
      </c>
      <c r="AE89" s="11" t="str">
        <f t="shared" si="24"/>
        <v>Paid in full</v>
      </c>
      <c r="AF89" s="11" t="str">
        <f t="shared" si="25"/>
        <v>Not Applicable</v>
      </c>
      <c r="AG89" s="11" t="str">
        <f t="shared" si="26"/>
        <v>Y</v>
      </c>
      <c r="AH89" s="8" t="str">
        <f t="shared" si="27"/>
        <v>N</v>
      </c>
    </row>
    <row r="90" spans="1:34">
      <c r="A90" s="11">
        <v>288</v>
      </c>
      <c r="B90" s="3" t="s">
        <v>21</v>
      </c>
      <c r="C90" s="3" t="s">
        <v>23</v>
      </c>
      <c r="D90" s="3" t="s">
        <v>22</v>
      </c>
      <c r="E90" s="3" t="s">
        <v>24</v>
      </c>
      <c r="F90" s="3">
        <v>85004</v>
      </c>
      <c r="G90" s="3" t="s">
        <v>27</v>
      </c>
      <c r="H90" s="11" t="s">
        <v>25</v>
      </c>
      <c r="I90" s="11"/>
      <c r="J90" s="3" t="s">
        <v>26</v>
      </c>
      <c r="K90" s="3" t="s">
        <v>28</v>
      </c>
      <c r="L90" s="3" t="s">
        <v>317</v>
      </c>
      <c r="M90" s="3">
        <v>6</v>
      </c>
      <c r="N90" s="5">
        <v>43050</v>
      </c>
      <c r="O90" s="5">
        <v>43054</v>
      </c>
      <c r="P90" s="5">
        <v>43235</v>
      </c>
      <c r="Q90" s="5">
        <v>43235</v>
      </c>
      <c r="R90" s="8">
        <f t="shared" si="14"/>
        <v>43235</v>
      </c>
      <c r="S90" s="11"/>
      <c r="T90" s="8">
        <f t="shared" si="15"/>
        <v>43235</v>
      </c>
      <c r="U90" s="11" t="str">
        <f t="shared" si="16"/>
        <v>RN</v>
      </c>
      <c r="V90" s="11">
        <f>'cn(past)'!V90</f>
        <v>786</v>
      </c>
      <c r="W90" s="11">
        <f t="shared" si="17"/>
        <v>707.4</v>
      </c>
      <c r="X90" s="11">
        <f t="shared" si="18"/>
        <v>55.02</v>
      </c>
      <c r="Y90" s="11">
        <f t="shared" si="19"/>
        <v>15.72</v>
      </c>
      <c r="Z90" s="11"/>
      <c r="AA90" s="11">
        <f t="shared" si="20"/>
        <v>7.86</v>
      </c>
      <c r="AB90" s="11">
        <f t="shared" si="21"/>
        <v>0.03</v>
      </c>
      <c r="AC90" s="11">
        <f t="shared" si="22"/>
        <v>23.580000000000002</v>
      </c>
      <c r="AD90" s="11">
        <f t="shared" si="23"/>
        <v>3.93</v>
      </c>
      <c r="AE90" s="11" t="str">
        <f t="shared" si="24"/>
        <v>Paid in full</v>
      </c>
      <c r="AF90" s="11" t="str">
        <f t="shared" si="25"/>
        <v>Not Applicable</v>
      </c>
      <c r="AG90" s="11" t="str">
        <f t="shared" si="26"/>
        <v>Y</v>
      </c>
      <c r="AH90" s="8" t="str">
        <f t="shared" si="27"/>
        <v>N</v>
      </c>
    </row>
    <row r="91" spans="1:34">
      <c r="A91" s="11">
        <v>289</v>
      </c>
      <c r="B91" s="3" t="s">
        <v>21</v>
      </c>
      <c r="C91" s="3" t="s">
        <v>23</v>
      </c>
      <c r="D91" s="3" t="s">
        <v>22</v>
      </c>
      <c r="E91" s="3" t="s">
        <v>24</v>
      </c>
      <c r="F91" s="3">
        <v>85004</v>
      </c>
      <c r="G91" s="3" t="s">
        <v>27</v>
      </c>
      <c r="H91" s="11" t="s">
        <v>25</v>
      </c>
      <c r="I91" s="11"/>
      <c r="J91" s="3" t="s">
        <v>26</v>
      </c>
      <c r="K91" s="3" t="s">
        <v>28</v>
      </c>
      <c r="L91" s="3" t="s">
        <v>318</v>
      </c>
      <c r="M91" s="3">
        <v>6</v>
      </c>
      <c r="N91" s="5">
        <v>42964</v>
      </c>
      <c r="O91" s="5">
        <v>42967</v>
      </c>
      <c r="P91" s="5">
        <v>43151</v>
      </c>
      <c r="Q91" s="5">
        <v>43151</v>
      </c>
      <c r="R91" s="8">
        <f t="shared" si="14"/>
        <v>43151</v>
      </c>
      <c r="S91" s="11"/>
      <c r="T91" s="8">
        <f t="shared" si="15"/>
        <v>43151</v>
      </c>
      <c r="U91" s="11" t="str">
        <f t="shared" si="16"/>
        <v>RN</v>
      </c>
      <c r="V91" s="11">
        <f>'cn(past)'!V91</f>
        <v>756</v>
      </c>
      <c r="W91" s="11">
        <f t="shared" si="17"/>
        <v>680.4</v>
      </c>
      <c r="X91" s="11">
        <f t="shared" si="18"/>
        <v>52.92</v>
      </c>
      <c r="Y91" s="11">
        <f t="shared" si="19"/>
        <v>15.120000000000001</v>
      </c>
      <c r="Z91" s="11"/>
      <c r="AA91" s="11">
        <f t="shared" si="20"/>
        <v>7.5600000000000005</v>
      </c>
      <c r="AB91" s="11">
        <f t="shared" si="21"/>
        <v>0.03</v>
      </c>
      <c r="AC91" s="11">
        <f t="shared" si="22"/>
        <v>22.68</v>
      </c>
      <c r="AD91" s="11">
        <f t="shared" si="23"/>
        <v>3.78</v>
      </c>
      <c r="AE91" s="11" t="str">
        <f t="shared" si="24"/>
        <v>Paid in full</v>
      </c>
      <c r="AF91" s="11" t="str">
        <f t="shared" si="25"/>
        <v>Not Applicable</v>
      </c>
      <c r="AG91" s="11" t="str">
        <f t="shared" si="26"/>
        <v>Y</v>
      </c>
      <c r="AH91" s="8" t="str">
        <f t="shared" si="27"/>
        <v>N</v>
      </c>
    </row>
    <row r="92" spans="1:34">
      <c r="A92" s="11">
        <v>290</v>
      </c>
      <c r="B92" s="3" t="s">
        <v>21</v>
      </c>
      <c r="C92" s="3" t="s">
        <v>23</v>
      </c>
      <c r="D92" s="3" t="s">
        <v>22</v>
      </c>
      <c r="E92" s="3" t="s">
        <v>24</v>
      </c>
      <c r="F92" s="3">
        <v>85004</v>
      </c>
      <c r="G92" s="3" t="s">
        <v>27</v>
      </c>
      <c r="H92" s="11" t="s">
        <v>25</v>
      </c>
      <c r="I92" s="11"/>
      <c r="J92" s="3" t="s">
        <v>26</v>
      </c>
      <c r="K92" s="3" t="s">
        <v>28</v>
      </c>
      <c r="L92" s="3" t="s">
        <v>319</v>
      </c>
      <c r="M92" s="3">
        <v>6</v>
      </c>
      <c r="N92" s="5">
        <v>43003</v>
      </c>
      <c r="O92" s="5">
        <v>43008</v>
      </c>
      <c r="P92" s="5">
        <v>43189</v>
      </c>
      <c r="Q92" s="5">
        <v>43189</v>
      </c>
      <c r="R92" s="8">
        <f t="shared" si="14"/>
        <v>43189</v>
      </c>
      <c r="S92" s="11"/>
      <c r="T92" s="8">
        <f t="shared" si="15"/>
        <v>43189</v>
      </c>
      <c r="U92" s="11" t="str">
        <f t="shared" si="16"/>
        <v>RN</v>
      </c>
      <c r="V92" s="11">
        <f>'cn(past)'!V92</f>
        <v>456</v>
      </c>
      <c r="W92" s="11">
        <f t="shared" si="17"/>
        <v>410.40000000000003</v>
      </c>
      <c r="X92" s="11">
        <f t="shared" si="18"/>
        <v>31.92</v>
      </c>
      <c r="Y92" s="11">
        <f t="shared" si="19"/>
        <v>9.120000000000001</v>
      </c>
      <c r="Z92" s="11"/>
      <c r="AA92" s="11">
        <f t="shared" si="20"/>
        <v>4.5600000000000005</v>
      </c>
      <c r="AB92" s="11">
        <f t="shared" si="21"/>
        <v>0.03</v>
      </c>
      <c r="AC92" s="11">
        <f t="shared" si="22"/>
        <v>13.680000000000001</v>
      </c>
      <c r="AD92" s="11">
        <f t="shared" si="23"/>
        <v>2.2800000000000002</v>
      </c>
      <c r="AE92" s="11" t="str">
        <f t="shared" si="24"/>
        <v>Paid in full</v>
      </c>
      <c r="AF92" s="11" t="str">
        <f t="shared" si="25"/>
        <v>Not Applicable</v>
      </c>
      <c r="AG92" s="11" t="str">
        <f t="shared" si="26"/>
        <v>Y</v>
      </c>
      <c r="AH92" s="8" t="str">
        <f t="shared" si="27"/>
        <v>N</v>
      </c>
    </row>
    <row r="93" spans="1:34">
      <c r="A93" s="11">
        <v>291</v>
      </c>
      <c r="B93" s="3" t="s">
        <v>21</v>
      </c>
      <c r="C93" s="3" t="s">
        <v>23</v>
      </c>
      <c r="D93" s="3" t="s">
        <v>22</v>
      </c>
      <c r="E93" s="3" t="s">
        <v>24</v>
      </c>
      <c r="F93" s="3">
        <v>85004</v>
      </c>
      <c r="G93" s="3" t="s">
        <v>27</v>
      </c>
      <c r="H93" s="11" t="s">
        <v>25</v>
      </c>
      <c r="I93" s="11"/>
      <c r="J93" s="3" t="s">
        <v>26</v>
      </c>
      <c r="K93" s="3" t="s">
        <v>28</v>
      </c>
      <c r="L93" s="3" t="s">
        <v>320</v>
      </c>
      <c r="M93" s="3">
        <v>6</v>
      </c>
      <c r="N93" s="5">
        <v>43094</v>
      </c>
      <c r="O93" s="5">
        <v>43099</v>
      </c>
      <c r="P93" s="5">
        <v>43281</v>
      </c>
      <c r="Q93" s="5">
        <v>43281</v>
      </c>
      <c r="R93" s="8">
        <f t="shared" si="14"/>
        <v>43281</v>
      </c>
      <c r="S93" s="11"/>
      <c r="T93" s="8">
        <f t="shared" si="15"/>
        <v>43281</v>
      </c>
      <c r="U93" s="11" t="str">
        <f t="shared" si="16"/>
        <v>RN</v>
      </c>
      <c r="V93" s="11">
        <f>'cn(past)'!V93</f>
        <v>865</v>
      </c>
      <c r="W93" s="11">
        <f t="shared" si="17"/>
        <v>778.5</v>
      </c>
      <c r="X93" s="11">
        <f t="shared" si="18"/>
        <v>60.550000000000004</v>
      </c>
      <c r="Y93" s="11">
        <f t="shared" si="19"/>
        <v>17.3</v>
      </c>
      <c r="Z93" s="11"/>
      <c r="AA93" s="11">
        <f t="shared" si="20"/>
        <v>8.65</v>
      </c>
      <c r="AB93" s="11">
        <f t="shared" si="21"/>
        <v>0.03</v>
      </c>
      <c r="AC93" s="11">
        <f t="shared" si="22"/>
        <v>25.950000000000003</v>
      </c>
      <c r="AD93" s="11">
        <f t="shared" si="23"/>
        <v>4.3250000000000002</v>
      </c>
      <c r="AE93" s="11" t="str">
        <f t="shared" si="24"/>
        <v>Paid in full</v>
      </c>
      <c r="AF93" s="11" t="str">
        <f t="shared" si="25"/>
        <v>Not Applicable</v>
      </c>
      <c r="AG93" s="11" t="str">
        <f t="shared" si="26"/>
        <v>Y</v>
      </c>
      <c r="AH93" s="8" t="str">
        <f t="shared" si="27"/>
        <v>N</v>
      </c>
    </row>
    <row r="94" spans="1:34">
      <c r="A94" s="11">
        <v>292</v>
      </c>
      <c r="B94" s="3" t="s">
        <v>21</v>
      </c>
      <c r="C94" s="3" t="s">
        <v>23</v>
      </c>
      <c r="D94" s="3" t="s">
        <v>22</v>
      </c>
      <c r="E94" s="3" t="s">
        <v>24</v>
      </c>
      <c r="F94" s="3">
        <v>85004</v>
      </c>
      <c r="G94" s="3" t="s">
        <v>27</v>
      </c>
      <c r="H94" s="11" t="s">
        <v>25</v>
      </c>
      <c r="I94" s="11"/>
      <c r="J94" s="3" t="s">
        <v>26</v>
      </c>
      <c r="K94" s="3" t="s">
        <v>28</v>
      </c>
      <c r="L94" s="3" t="s">
        <v>321</v>
      </c>
      <c r="M94" s="12">
        <v>6</v>
      </c>
      <c r="N94" s="5">
        <v>42962</v>
      </c>
      <c r="O94" s="5">
        <v>42967</v>
      </c>
      <c r="P94" s="5">
        <v>43151</v>
      </c>
      <c r="Q94" s="5">
        <v>43151</v>
      </c>
      <c r="R94" s="8">
        <f t="shared" si="14"/>
        <v>43151</v>
      </c>
      <c r="S94" s="11"/>
      <c r="T94" s="8">
        <f t="shared" si="15"/>
        <v>43151</v>
      </c>
      <c r="U94" s="11" t="str">
        <f t="shared" si="16"/>
        <v>RN</v>
      </c>
      <c r="V94" s="11">
        <f>'cn(past)'!V94</f>
        <v>723</v>
      </c>
      <c r="W94" s="11">
        <f t="shared" si="17"/>
        <v>650.70000000000005</v>
      </c>
      <c r="X94" s="11">
        <f t="shared" si="18"/>
        <v>50.610000000000007</v>
      </c>
      <c r="Y94" s="11">
        <f t="shared" si="19"/>
        <v>14.46</v>
      </c>
      <c r="Z94" s="11"/>
      <c r="AA94" s="11">
        <f t="shared" si="20"/>
        <v>7.23</v>
      </c>
      <c r="AB94" s="11">
        <f t="shared" si="21"/>
        <v>0.03</v>
      </c>
      <c r="AC94" s="11">
        <f t="shared" si="22"/>
        <v>21.69</v>
      </c>
      <c r="AD94" s="11">
        <f t="shared" si="23"/>
        <v>3.6150000000000002</v>
      </c>
      <c r="AE94" s="11" t="str">
        <f t="shared" si="24"/>
        <v>Paid in full</v>
      </c>
      <c r="AF94" s="11" t="str">
        <f t="shared" si="25"/>
        <v>Not Applicable</v>
      </c>
      <c r="AG94" s="11" t="str">
        <f t="shared" si="26"/>
        <v>Y</v>
      </c>
      <c r="AH94" s="8" t="str">
        <f t="shared" si="27"/>
        <v>N</v>
      </c>
    </row>
    <row r="95" spans="1:34">
      <c r="A95" s="11">
        <v>293</v>
      </c>
      <c r="B95" s="3" t="s">
        <v>21</v>
      </c>
      <c r="C95" s="3" t="s">
        <v>23</v>
      </c>
      <c r="D95" s="3" t="s">
        <v>22</v>
      </c>
      <c r="E95" s="3" t="s">
        <v>24</v>
      </c>
      <c r="F95" s="3">
        <v>85004</v>
      </c>
      <c r="G95" s="3" t="s">
        <v>27</v>
      </c>
      <c r="H95" s="11" t="s">
        <v>25</v>
      </c>
      <c r="I95" s="11"/>
      <c r="J95" s="3" t="s">
        <v>26</v>
      </c>
      <c r="K95" s="3" t="s">
        <v>28</v>
      </c>
      <c r="L95" s="3" t="s">
        <v>322</v>
      </c>
      <c r="M95" s="12">
        <v>6</v>
      </c>
      <c r="N95" s="5">
        <v>43117</v>
      </c>
      <c r="O95" s="5">
        <v>43120</v>
      </c>
      <c r="P95" s="5">
        <v>43301</v>
      </c>
      <c r="Q95" s="5">
        <v>43301</v>
      </c>
      <c r="R95" s="8">
        <f t="shared" si="14"/>
        <v>43301</v>
      </c>
      <c r="S95" s="11"/>
      <c r="T95" s="8">
        <f t="shared" si="15"/>
        <v>43301</v>
      </c>
      <c r="U95" s="11" t="str">
        <f t="shared" si="16"/>
        <v>RN</v>
      </c>
      <c r="V95" s="11">
        <f>'cn(past)'!V95</f>
        <v>721</v>
      </c>
      <c r="W95" s="11">
        <f t="shared" si="17"/>
        <v>648.9</v>
      </c>
      <c r="X95" s="11">
        <f t="shared" si="18"/>
        <v>50.470000000000006</v>
      </c>
      <c r="Y95" s="11">
        <f t="shared" si="19"/>
        <v>14.42</v>
      </c>
      <c r="Z95" s="11"/>
      <c r="AA95" s="11">
        <f t="shared" si="20"/>
        <v>7.21</v>
      </c>
      <c r="AB95" s="11">
        <f t="shared" si="21"/>
        <v>0.03</v>
      </c>
      <c r="AC95" s="11">
        <f t="shared" si="22"/>
        <v>21.63</v>
      </c>
      <c r="AD95" s="11">
        <f t="shared" si="23"/>
        <v>3.605</v>
      </c>
      <c r="AE95" s="11" t="str">
        <f t="shared" si="24"/>
        <v>Paid in full</v>
      </c>
      <c r="AF95" s="11" t="str">
        <f t="shared" si="25"/>
        <v>Not Applicable</v>
      </c>
      <c r="AG95" s="11" t="str">
        <f t="shared" si="26"/>
        <v>Y</v>
      </c>
      <c r="AH95" s="8" t="str">
        <f t="shared" si="27"/>
        <v>N</v>
      </c>
    </row>
    <row r="96" spans="1:34">
      <c r="A96" s="11">
        <v>294</v>
      </c>
      <c r="B96" s="3" t="s">
        <v>21</v>
      </c>
      <c r="C96" s="3" t="s">
        <v>23</v>
      </c>
      <c r="D96" s="3" t="s">
        <v>22</v>
      </c>
      <c r="E96" s="3" t="s">
        <v>24</v>
      </c>
      <c r="F96" s="3">
        <v>85004</v>
      </c>
      <c r="G96" s="3" t="s">
        <v>27</v>
      </c>
      <c r="H96" s="11" t="s">
        <v>25</v>
      </c>
      <c r="I96" s="11"/>
      <c r="J96" s="3" t="s">
        <v>26</v>
      </c>
      <c r="K96" s="3" t="s">
        <v>28</v>
      </c>
      <c r="L96" s="3" t="s">
        <v>323</v>
      </c>
      <c r="M96" s="12">
        <v>6</v>
      </c>
      <c r="N96" s="5">
        <v>43130</v>
      </c>
      <c r="O96" s="5">
        <v>43131</v>
      </c>
      <c r="P96" s="5">
        <v>43312</v>
      </c>
      <c r="Q96" s="5">
        <v>43312</v>
      </c>
      <c r="R96" s="8">
        <f t="shared" si="14"/>
        <v>43312</v>
      </c>
      <c r="S96" s="11"/>
      <c r="T96" s="8">
        <f t="shared" si="15"/>
        <v>43312</v>
      </c>
      <c r="U96" s="11" t="str">
        <f t="shared" si="16"/>
        <v>RN</v>
      </c>
      <c r="V96" s="11">
        <f>'cn(past)'!V96</f>
        <v>735</v>
      </c>
      <c r="W96" s="11">
        <f t="shared" si="17"/>
        <v>661.5</v>
      </c>
      <c r="X96" s="11">
        <f t="shared" si="18"/>
        <v>51.45</v>
      </c>
      <c r="Y96" s="11">
        <f t="shared" si="19"/>
        <v>14.700000000000001</v>
      </c>
      <c r="Z96" s="11"/>
      <c r="AA96" s="11">
        <f t="shared" si="20"/>
        <v>7.3500000000000005</v>
      </c>
      <c r="AB96" s="11">
        <f t="shared" si="21"/>
        <v>0.03</v>
      </c>
      <c r="AC96" s="11">
        <f t="shared" si="22"/>
        <v>22.05</v>
      </c>
      <c r="AD96" s="11">
        <f t="shared" si="23"/>
        <v>3.6750000000000003</v>
      </c>
      <c r="AE96" s="11" t="str">
        <f t="shared" si="24"/>
        <v>Paid in full</v>
      </c>
      <c r="AF96" s="11" t="str">
        <f t="shared" si="25"/>
        <v>Not Applicable</v>
      </c>
      <c r="AG96" s="11" t="str">
        <f t="shared" si="26"/>
        <v>Y</v>
      </c>
      <c r="AH96" s="8" t="str">
        <f t="shared" si="27"/>
        <v>N</v>
      </c>
    </row>
    <row r="97" spans="1:34">
      <c r="A97" s="11">
        <v>295</v>
      </c>
      <c r="B97" s="3" t="s">
        <v>21</v>
      </c>
      <c r="C97" s="3" t="s">
        <v>23</v>
      </c>
      <c r="D97" s="3" t="s">
        <v>22</v>
      </c>
      <c r="E97" s="3" t="s">
        <v>24</v>
      </c>
      <c r="F97" s="3">
        <v>85004</v>
      </c>
      <c r="G97" s="3" t="s">
        <v>27</v>
      </c>
      <c r="H97" s="11" t="s">
        <v>25</v>
      </c>
      <c r="I97" s="11"/>
      <c r="J97" s="3" t="s">
        <v>26</v>
      </c>
      <c r="K97" s="3" t="s">
        <v>28</v>
      </c>
      <c r="L97" s="3" t="s">
        <v>324</v>
      </c>
      <c r="M97" s="12">
        <v>6</v>
      </c>
      <c r="N97" s="5">
        <v>43047</v>
      </c>
      <c r="O97" s="5">
        <v>43049</v>
      </c>
      <c r="P97" s="5">
        <v>43230</v>
      </c>
      <c r="Q97" s="5">
        <v>43230</v>
      </c>
      <c r="R97" s="8">
        <f t="shared" ref="R97:R102" si="28">Q97</f>
        <v>43230</v>
      </c>
      <c r="S97" s="11"/>
      <c r="T97" s="8">
        <f t="shared" ref="T97:T102" si="29">R97</f>
        <v>43230</v>
      </c>
      <c r="U97" s="11" t="str">
        <f t="shared" si="16"/>
        <v>RN</v>
      </c>
      <c r="V97" s="11">
        <f>'cn(past)'!V97</f>
        <v>736</v>
      </c>
      <c r="W97" s="11">
        <f t="shared" si="17"/>
        <v>662.4</v>
      </c>
      <c r="X97" s="11">
        <f t="shared" si="18"/>
        <v>51.52</v>
      </c>
      <c r="Y97" s="11">
        <f t="shared" si="19"/>
        <v>14.72</v>
      </c>
      <c r="Z97" s="11"/>
      <c r="AA97" s="11">
        <f t="shared" si="20"/>
        <v>7.36</v>
      </c>
      <c r="AB97" s="11">
        <f t="shared" si="21"/>
        <v>0.03</v>
      </c>
      <c r="AC97" s="11">
        <f t="shared" si="22"/>
        <v>22.080000000000002</v>
      </c>
      <c r="AD97" s="11">
        <f t="shared" si="23"/>
        <v>3.68</v>
      </c>
      <c r="AE97" s="11" t="str">
        <f t="shared" si="24"/>
        <v>Paid in full</v>
      </c>
      <c r="AF97" s="11" t="str">
        <f t="shared" si="25"/>
        <v>Not Applicable</v>
      </c>
      <c r="AG97" s="11" t="str">
        <f t="shared" si="26"/>
        <v>Y</v>
      </c>
      <c r="AH97" s="8" t="str">
        <f t="shared" si="27"/>
        <v>N</v>
      </c>
    </row>
    <row r="98" spans="1:34">
      <c r="A98" s="11">
        <v>296</v>
      </c>
      <c r="B98" s="3" t="s">
        <v>21</v>
      </c>
      <c r="C98" s="3" t="s">
        <v>23</v>
      </c>
      <c r="D98" s="3" t="s">
        <v>22</v>
      </c>
      <c r="E98" s="3" t="s">
        <v>24</v>
      </c>
      <c r="F98" s="3">
        <v>85004</v>
      </c>
      <c r="G98" s="3" t="s">
        <v>27</v>
      </c>
      <c r="H98" s="11" t="s">
        <v>25</v>
      </c>
      <c r="I98" s="11"/>
      <c r="J98" s="3" t="s">
        <v>26</v>
      </c>
      <c r="K98" s="3" t="s">
        <v>28</v>
      </c>
      <c r="L98" s="3" t="s">
        <v>325</v>
      </c>
      <c r="M98" s="12">
        <v>6</v>
      </c>
      <c r="N98" s="5">
        <v>43107</v>
      </c>
      <c r="O98" s="5">
        <v>43110</v>
      </c>
      <c r="P98" s="5">
        <v>43291</v>
      </c>
      <c r="Q98" s="5">
        <v>43291</v>
      </c>
      <c r="R98" s="8">
        <f t="shared" si="28"/>
        <v>43291</v>
      </c>
      <c r="S98" s="11"/>
      <c r="T98" s="8">
        <f t="shared" si="29"/>
        <v>43291</v>
      </c>
      <c r="U98" s="11" t="str">
        <f t="shared" si="16"/>
        <v>RN</v>
      </c>
      <c r="V98" s="11">
        <f>'cn(past)'!V98</f>
        <v>763</v>
      </c>
      <c r="W98" s="11">
        <f t="shared" si="17"/>
        <v>686.7</v>
      </c>
      <c r="X98" s="11">
        <f t="shared" si="18"/>
        <v>53.410000000000004</v>
      </c>
      <c r="Y98" s="11">
        <f t="shared" si="19"/>
        <v>15.26</v>
      </c>
      <c r="Z98" s="11"/>
      <c r="AA98" s="11">
        <f t="shared" si="20"/>
        <v>7.63</v>
      </c>
      <c r="AB98" s="11">
        <f t="shared" si="21"/>
        <v>0.03</v>
      </c>
      <c r="AC98" s="11">
        <f t="shared" si="22"/>
        <v>22.89</v>
      </c>
      <c r="AD98" s="11">
        <f t="shared" si="23"/>
        <v>3.8149999999999999</v>
      </c>
      <c r="AE98" s="11" t="str">
        <f t="shared" si="24"/>
        <v>Paid in full</v>
      </c>
      <c r="AF98" s="11" t="str">
        <f t="shared" si="25"/>
        <v>Not Applicable</v>
      </c>
      <c r="AG98" s="11" t="str">
        <f t="shared" si="26"/>
        <v>Y</v>
      </c>
      <c r="AH98" s="8" t="str">
        <f t="shared" si="27"/>
        <v>N</v>
      </c>
    </row>
    <row r="99" spans="1:34">
      <c r="A99" s="11">
        <v>297</v>
      </c>
      <c r="B99" s="3" t="s">
        <v>21</v>
      </c>
      <c r="C99" s="3" t="s">
        <v>23</v>
      </c>
      <c r="D99" s="3" t="s">
        <v>22</v>
      </c>
      <c r="E99" s="3" t="s">
        <v>24</v>
      </c>
      <c r="F99" s="3">
        <v>85004</v>
      </c>
      <c r="G99" s="3" t="s">
        <v>27</v>
      </c>
      <c r="H99" s="11" t="s">
        <v>25</v>
      </c>
      <c r="I99" s="11"/>
      <c r="J99" s="3" t="s">
        <v>26</v>
      </c>
      <c r="K99" s="3" t="s">
        <v>28</v>
      </c>
      <c r="L99" s="3" t="s">
        <v>326</v>
      </c>
      <c r="M99" s="12">
        <v>6</v>
      </c>
      <c r="N99" s="5">
        <v>43104</v>
      </c>
      <c r="O99" s="5">
        <v>43106</v>
      </c>
      <c r="P99" s="5">
        <v>43287</v>
      </c>
      <c r="Q99" s="5">
        <v>43287</v>
      </c>
      <c r="R99" s="8">
        <f t="shared" si="28"/>
        <v>43287</v>
      </c>
      <c r="S99" s="11"/>
      <c r="T99" s="8">
        <f t="shared" si="29"/>
        <v>43287</v>
      </c>
      <c r="U99" s="11" t="str">
        <f t="shared" si="16"/>
        <v>RN</v>
      </c>
      <c r="V99" s="11">
        <f>'cn(past)'!V99</f>
        <v>743</v>
      </c>
      <c r="W99" s="11">
        <f t="shared" si="17"/>
        <v>668.7</v>
      </c>
      <c r="X99" s="11">
        <f t="shared" si="18"/>
        <v>52.010000000000005</v>
      </c>
      <c r="Y99" s="11">
        <f t="shared" si="19"/>
        <v>14.86</v>
      </c>
      <c r="Z99" s="11"/>
      <c r="AA99" s="11">
        <f t="shared" si="20"/>
        <v>7.43</v>
      </c>
      <c r="AB99" s="11">
        <f t="shared" si="21"/>
        <v>0.03</v>
      </c>
      <c r="AC99" s="11">
        <f t="shared" si="22"/>
        <v>22.29</v>
      </c>
      <c r="AD99" s="11">
        <f t="shared" si="23"/>
        <v>3.7149999999999999</v>
      </c>
      <c r="AE99" s="11" t="str">
        <f t="shared" si="24"/>
        <v>Paid in full</v>
      </c>
      <c r="AF99" s="11" t="str">
        <f t="shared" si="25"/>
        <v>Not Applicable</v>
      </c>
      <c r="AG99" s="11" t="str">
        <f t="shared" si="26"/>
        <v>Y</v>
      </c>
      <c r="AH99" s="8" t="str">
        <f t="shared" si="27"/>
        <v>N</v>
      </c>
    </row>
    <row r="100" spans="1:34">
      <c r="A100" s="11">
        <v>298</v>
      </c>
      <c r="B100" s="3" t="s">
        <v>21</v>
      </c>
      <c r="C100" s="3" t="s">
        <v>23</v>
      </c>
      <c r="D100" s="3" t="s">
        <v>22</v>
      </c>
      <c r="E100" s="3" t="s">
        <v>24</v>
      </c>
      <c r="F100" s="3">
        <v>85004</v>
      </c>
      <c r="G100" s="3" t="s">
        <v>27</v>
      </c>
      <c r="H100" s="11" t="s">
        <v>25</v>
      </c>
      <c r="I100" s="11"/>
      <c r="J100" s="3" t="s">
        <v>26</v>
      </c>
      <c r="K100" s="3" t="s">
        <v>28</v>
      </c>
      <c r="L100" s="3" t="s">
        <v>327</v>
      </c>
      <c r="M100" s="12">
        <v>6</v>
      </c>
      <c r="N100" s="5">
        <v>43110</v>
      </c>
      <c r="O100" s="5">
        <v>43115</v>
      </c>
      <c r="P100" s="5">
        <v>43296</v>
      </c>
      <c r="Q100" s="5">
        <v>43296</v>
      </c>
      <c r="R100" s="8">
        <f t="shared" si="28"/>
        <v>43296</v>
      </c>
      <c r="S100" s="11"/>
      <c r="T100" s="8">
        <f t="shared" si="29"/>
        <v>43296</v>
      </c>
      <c r="U100" s="11" t="str">
        <f t="shared" si="16"/>
        <v>RN</v>
      </c>
      <c r="V100" s="11">
        <f>'cn(past)'!V100</f>
        <v>921</v>
      </c>
      <c r="W100" s="11">
        <f t="shared" si="17"/>
        <v>828.9</v>
      </c>
      <c r="X100" s="11">
        <f t="shared" si="18"/>
        <v>64.470000000000013</v>
      </c>
      <c r="Y100" s="11">
        <f t="shared" si="19"/>
        <v>18.420000000000002</v>
      </c>
      <c r="Z100" s="11"/>
      <c r="AA100" s="11">
        <f t="shared" si="20"/>
        <v>9.2100000000000009</v>
      </c>
      <c r="AB100" s="11">
        <f t="shared" si="21"/>
        <v>0.03</v>
      </c>
      <c r="AC100" s="11">
        <f t="shared" si="22"/>
        <v>27.630000000000003</v>
      </c>
      <c r="AD100" s="11">
        <f t="shared" si="23"/>
        <v>4.6050000000000004</v>
      </c>
      <c r="AE100" s="11" t="str">
        <f t="shared" si="24"/>
        <v>Paid in full</v>
      </c>
      <c r="AF100" s="11" t="str">
        <f t="shared" si="25"/>
        <v>Not Applicable</v>
      </c>
      <c r="AG100" s="11" t="str">
        <f t="shared" si="26"/>
        <v>Y</v>
      </c>
      <c r="AH100" s="8" t="str">
        <f t="shared" si="27"/>
        <v>N</v>
      </c>
    </row>
    <row r="101" spans="1:34">
      <c r="A101" s="11">
        <v>299</v>
      </c>
      <c r="B101" s="3" t="s">
        <v>21</v>
      </c>
      <c r="C101" s="3" t="s">
        <v>23</v>
      </c>
      <c r="D101" s="3" t="s">
        <v>22</v>
      </c>
      <c r="E101" s="3" t="s">
        <v>24</v>
      </c>
      <c r="F101" s="3">
        <v>85004</v>
      </c>
      <c r="G101" s="3" t="s">
        <v>27</v>
      </c>
      <c r="H101" s="11" t="s">
        <v>25</v>
      </c>
      <c r="I101" s="11"/>
      <c r="J101" s="3" t="s">
        <v>26</v>
      </c>
      <c r="K101" s="3" t="s">
        <v>28</v>
      </c>
      <c r="L101" s="3" t="s">
        <v>328</v>
      </c>
      <c r="M101" s="12">
        <v>6</v>
      </c>
      <c r="N101" s="5">
        <v>43117</v>
      </c>
      <c r="O101" s="5">
        <v>43120</v>
      </c>
      <c r="P101" s="5">
        <v>43301</v>
      </c>
      <c r="Q101" s="5">
        <v>43301</v>
      </c>
      <c r="R101" s="8">
        <f t="shared" si="28"/>
        <v>43301</v>
      </c>
      <c r="S101" s="11"/>
      <c r="T101" s="8">
        <f t="shared" si="29"/>
        <v>43301</v>
      </c>
      <c r="U101" s="11" t="str">
        <f t="shared" si="16"/>
        <v>RN</v>
      </c>
      <c r="V101" s="11">
        <f>'cn(past)'!V101</f>
        <v>721</v>
      </c>
      <c r="W101" s="11">
        <f t="shared" si="17"/>
        <v>648.9</v>
      </c>
      <c r="X101" s="11">
        <f t="shared" si="18"/>
        <v>50.470000000000006</v>
      </c>
      <c r="Y101" s="11">
        <f t="shared" si="19"/>
        <v>14.42</v>
      </c>
      <c r="Z101" s="11"/>
      <c r="AA101" s="11">
        <f t="shared" si="20"/>
        <v>7.21</v>
      </c>
      <c r="AB101" s="11">
        <f t="shared" si="21"/>
        <v>0.03</v>
      </c>
      <c r="AC101" s="11">
        <f t="shared" si="22"/>
        <v>21.63</v>
      </c>
      <c r="AD101" s="11">
        <f t="shared" si="23"/>
        <v>3.605</v>
      </c>
      <c r="AE101" s="11" t="str">
        <f t="shared" si="24"/>
        <v>Paid in full</v>
      </c>
      <c r="AF101" s="11" t="str">
        <f t="shared" si="25"/>
        <v>Not Applicable</v>
      </c>
      <c r="AG101" s="11" t="str">
        <f t="shared" si="26"/>
        <v>Y</v>
      </c>
      <c r="AH101" s="8" t="str">
        <f t="shared" si="27"/>
        <v>N</v>
      </c>
    </row>
    <row r="102" spans="1:34">
      <c r="A102" s="11">
        <v>300</v>
      </c>
      <c r="B102" s="3" t="s">
        <v>21</v>
      </c>
      <c r="C102" s="3" t="s">
        <v>23</v>
      </c>
      <c r="D102" s="3" t="s">
        <v>22</v>
      </c>
      <c r="E102" s="3" t="s">
        <v>24</v>
      </c>
      <c r="F102" s="3">
        <v>85004</v>
      </c>
      <c r="G102" s="3" t="s">
        <v>437</v>
      </c>
      <c r="H102" s="11" t="s">
        <v>25</v>
      </c>
      <c r="I102" s="11"/>
      <c r="J102" s="3" t="s">
        <v>26</v>
      </c>
      <c r="K102" s="3" t="s">
        <v>28</v>
      </c>
      <c r="L102" s="3" t="s">
        <v>329</v>
      </c>
      <c r="M102" s="12">
        <v>6</v>
      </c>
      <c r="N102" s="5">
        <v>43118</v>
      </c>
      <c r="O102" s="5">
        <v>43121</v>
      </c>
      <c r="P102" s="5">
        <v>43302</v>
      </c>
      <c r="Q102" s="5">
        <v>43302</v>
      </c>
      <c r="R102" s="8">
        <f t="shared" si="28"/>
        <v>43302</v>
      </c>
      <c r="S102" s="11"/>
      <c r="T102" s="8">
        <f t="shared" si="29"/>
        <v>43302</v>
      </c>
      <c r="U102" s="11" t="str">
        <f t="shared" si="16"/>
        <v>RN</v>
      </c>
      <c r="V102" s="11">
        <v>721</v>
      </c>
      <c r="W102" s="11">
        <f t="shared" si="17"/>
        <v>648.9</v>
      </c>
      <c r="X102" s="11">
        <f t="shared" si="18"/>
        <v>50.470000000000006</v>
      </c>
      <c r="Y102" s="11">
        <f t="shared" si="19"/>
        <v>14.42</v>
      </c>
      <c r="Z102" s="11"/>
      <c r="AA102" s="11">
        <f t="shared" si="20"/>
        <v>7.21</v>
      </c>
      <c r="AB102" s="11">
        <f t="shared" si="21"/>
        <v>0.03</v>
      </c>
      <c r="AC102" s="11">
        <f t="shared" si="22"/>
        <v>21.63</v>
      </c>
      <c r="AD102" s="11">
        <f t="shared" si="23"/>
        <v>3.605</v>
      </c>
      <c r="AE102" s="11" t="str">
        <f t="shared" si="24"/>
        <v>Paid in full</v>
      </c>
      <c r="AF102" s="11" t="str">
        <f t="shared" si="25"/>
        <v>Not Applicable</v>
      </c>
      <c r="AG102" s="11" t="str">
        <f t="shared" si="26"/>
        <v>Y</v>
      </c>
      <c r="AH102" s="8" t="str">
        <f t="shared" si="27"/>
        <v>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1"/>
  <sheetViews>
    <sheetView topLeftCell="I1" workbookViewId="0">
      <selection activeCell="I17" sqref="I17"/>
    </sheetView>
  </sheetViews>
  <sheetFormatPr defaultRowHeight="15"/>
  <cols>
    <col min="1" max="1" width="9.140625" style="7"/>
    <col min="2" max="2" width="16.7109375" customWidth="1"/>
    <col min="3" max="3" width="18.5703125" customWidth="1"/>
    <col min="4" max="4" width="18.7109375" customWidth="1"/>
    <col min="5" max="5" width="22.7109375" customWidth="1"/>
    <col min="6" max="6" width="17.28515625" customWidth="1"/>
    <col min="7" max="7" width="14.140625" customWidth="1"/>
    <col min="8" max="9" width="24.42578125" customWidth="1"/>
    <col min="10" max="10" width="14.28515625" customWidth="1"/>
    <col min="11" max="11" width="15.42578125" customWidth="1"/>
    <col min="12" max="12" width="15.85546875" customWidth="1"/>
    <col min="13" max="13" width="16.42578125" customWidth="1"/>
    <col min="14" max="14" width="15.28515625" customWidth="1"/>
    <col min="15" max="15" width="15.5703125" customWidth="1"/>
    <col min="16" max="16" width="12" customWidth="1"/>
    <col min="17" max="17" width="14.5703125" customWidth="1"/>
    <col min="18" max="18" width="15.28515625" customWidth="1"/>
    <col min="19" max="19" width="16.7109375" customWidth="1"/>
    <col min="20" max="20" width="17" customWidth="1"/>
    <col min="21" max="21" width="18.7109375" customWidth="1"/>
    <col min="22" max="22" width="23" customWidth="1"/>
    <col min="23" max="23" width="21.140625" customWidth="1"/>
    <col min="25" max="25" width="18.140625" customWidth="1"/>
    <col min="26" max="26" width="16.42578125" customWidth="1"/>
    <col min="27" max="27" width="19.85546875" customWidth="1"/>
    <col min="28" max="28" width="22.28515625" customWidth="1"/>
    <col min="29" max="29" width="19.5703125" customWidth="1"/>
    <col min="30" max="30" width="30.85546875" customWidth="1"/>
    <col min="31" max="31" width="16.85546875" customWidth="1"/>
    <col min="32" max="32" width="18.5703125" customWidth="1"/>
    <col min="33" max="33" width="17.5703125" customWidth="1"/>
    <col min="34" max="34" width="17" customWidth="1"/>
  </cols>
  <sheetData>
    <row r="1" spans="1:35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429</v>
      </c>
      <c r="M1" s="2" t="s">
        <v>12</v>
      </c>
      <c r="N1" s="2" t="s">
        <v>430</v>
      </c>
      <c r="O1" s="2" t="s">
        <v>539</v>
      </c>
      <c r="P1" s="6" t="s">
        <v>432</v>
      </c>
      <c r="Q1" s="2" t="s">
        <v>431</v>
      </c>
      <c r="R1" s="2" t="s">
        <v>538</v>
      </c>
      <c r="S1" s="6" t="s">
        <v>435</v>
      </c>
      <c r="T1" s="6" t="s">
        <v>540</v>
      </c>
      <c r="U1" s="2" t="s">
        <v>13</v>
      </c>
      <c r="V1" s="2" t="s">
        <v>433</v>
      </c>
      <c r="W1" s="2" t="s">
        <v>434</v>
      </c>
      <c r="X1" s="2" t="s">
        <v>11</v>
      </c>
      <c r="Y1" s="2" t="s">
        <v>14</v>
      </c>
      <c r="Z1" s="2" t="s">
        <v>15</v>
      </c>
      <c r="AA1" s="2" t="s">
        <v>543</v>
      </c>
      <c r="AB1" s="2" t="s">
        <v>436</v>
      </c>
      <c r="AC1" s="2" t="s">
        <v>541</v>
      </c>
      <c r="AD1" s="2" t="s">
        <v>542</v>
      </c>
      <c r="AE1" s="2" t="s">
        <v>17</v>
      </c>
      <c r="AF1" s="2" t="s">
        <v>18</v>
      </c>
      <c r="AG1" s="2" t="s">
        <v>19</v>
      </c>
      <c r="AH1" s="2" t="s">
        <v>20</v>
      </c>
      <c r="AI1" s="4"/>
    </row>
    <row r="2" spans="1:35">
      <c r="A2" s="11">
        <v>300</v>
      </c>
      <c r="B2" s="3" t="s">
        <v>21</v>
      </c>
      <c r="C2" s="3" t="s">
        <v>23</v>
      </c>
      <c r="D2" s="3" t="s">
        <v>22</v>
      </c>
      <c r="E2" s="3" t="s">
        <v>24</v>
      </c>
      <c r="F2" s="3">
        <v>85004</v>
      </c>
      <c r="G2" s="3" t="s">
        <v>27</v>
      </c>
      <c r="H2" s="11" t="s">
        <v>25</v>
      </c>
      <c r="I2" s="11"/>
      <c r="J2" s="3" t="s">
        <v>26</v>
      </c>
      <c r="K2" s="3" t="s">
        <v>28</v>
      </c>
      <c r="L2" s="3" t="s">
        <v>329</v>
      </c>
      <c r="M2" s="3">
        <v>6</v>
      </c>
      <c r="N2" s="5">
        <v>42957</v>
      </c>
      <c r="O2" s="5">
        <v>42960</v>
      </c>
      <c r="P2" s="5">
        <v>43144</v>
      </c>
      <c r="Q2" s="5">
        <v>43144</v>
      </c>
      <c r="R2" s="8">
        <f>Q2</f>
        <v>43144</v>
      </c>
      <c r="S2" s="11"/>
      <c r="T2" s="11"/>
      <c r="U2" s="11" t="str">
        <f>IF($S2&lt;&gt;"","CN",IF($R2&lt;&gt;"","RN",IF($R2="","NB")))</f>
        <v>RN</v>
      </c>
      <c r="V2" s="3">
        <v>460</v>
      </c>
      <c r="W2" s="11">
        <f>IF($AB2=0.02,$V2*0.91,IF($AB2=0.07,$V2*0.86,IF($AB2=0.03,$V2*0.9,IF($AB2=0.08,$V2*0.85))))</f>
        <v>395.59999999999997</v>
      </c>
      <c r="X2" s="11">
        <f>V2*0.07</f>
        <v>32.200000000000003</v>
      </c>
      <c r="Y2" s="11">
        <f>IF($O2&lt;&gt;"",$V2*0.02,0)</f>
        <v>9.2000000000000011</v>
      </c>
      <c r="Z2" s="11">
        <f>IF($R2&lt;&gt;"",$V2*0.05,0)</f>
        <v>23</v>
      </c>
      <c r="AA2" s="11">
        <f>IF($T2&lt;&gt;"",$V2*0.01,0)</f>
        <v>0</v>
      </c>
      <c r="AB2" s="11">
        <f>IF(AND($Y2&lt;&gt;"",$Z2=0,$AA2=0),0.02,IF(AND($Y2&lt;&gt;"",$Z2&lt;&gt;"",$AA2=0),0.07,IF(AND($Y2&lt;&gt;"",$Z2=0,$AA2&lt;&gt;""),0.03,IF(AND($Y2&lt;&gt;"",$Z2&lt;&gt;"",$AA2&lt;&gt;""),0.08))))</f>
        <v>7.0000000000000007E-2</v>
      </c>
      <c r="AC2" s="11">
        <f>$Y2+$Z2+$AA2</f>
        <v>32.200000000000003</v>
      </c>
      <c r="AD2" s="11">
        <f>$AC2/$M2</f>
        <v>5.3666666666666671</v>
      </c>
      <c r="AE2" s="11" t="str">
        <f>IF(OR($U2="NB",$U2="RN"),"Paid in full","Partial Amt Paid")</f>
        <v>Paid in full</v>
      </c>
      <c r="AF2" s="11" t="str">
        <f>IF($S2&lt;&gt;"","Unearned Comm","Not Applicable")</f>
        <v>Not Applicable</v>
      </c>
      <c r="AG2" s="11" t="str">
        <f>IF(OR($U2="NB",$U2="RN"),"Y","N")</f>
        <v>Y</v>
      </c>
      <c r="AH2" s="8" t="str">
        <f>IF(AND($P2&gt;DATEVALUE("31-08-2018"),$U2&lt;&gt;"CN"),"Y","N")</f>
        <v>N</v>
      </c>
    </row>
    <row r="3" spans="1:35">
      <c r="A3" s="11">
        <v>301</v>
      </c>
      <c r="B3" s="3" t="s">
        <v>21</v>
      </c>
      <c r="C3" s="3" t="s">
        <v>23</v>
      </c>
      <c r="D3" s="3" t="s">
        <v>22</v>
      </c>
      <c r="E3" s="3" t="s">
        <v>24</v>
      </c>
      <c r="F3" s="3">
        <v>85004</v>
      </c>
      <c r="G3" s="3" t="s">
        <v>27</v>
      </c>
      <c r="H3" s="11" t="s">
        <v>25</v>
      </c>
      <c r="I3" s="11"/>
      <c r="J3" s="3" t="s">
        <v>26</v>
      </c>
      <c r="K3" s="3" t="s">
        <v>28</v>
      </c>
      <c r="L3" s="3" t="s">
        <v>330</v>
      </c>
      <c r="M3" s="3">
        <v>12</v>
      </c>
      <c r="N3" s="5">
        <v>42949</v>
      </c>
      <c r="O3" s="5">
        <v>42953</v>
      </c>
      <c r="P3" s="5">
        <v>43318</v>
      </c>
      <c r="Q3" s="5">
        <v>43318</v>
      </c>
      <c r="R3" s="8">
        <f t="shared" ref="R3:R66" si="0">Q3</f>
        <v>43318</v>
      </c>
      <c r="S3" s="11"/>
      <c r="T3" s="11"/>
      <c r="U3" s="11" t="str">
        <f t="shared" ref="U3:U66" si="1">IF($S3&lt;&gt;"","CN",IF($R3&lt;&gt;"","RN",IF($R3="","NB")))</f>
        <v>RN</v>
      </c>
      <c r="V3" s="3">
        <v>900</v>
      </c>
      <c r="W3" s="11">
        <f t="shared" ref="W3:W66" si="2">IF($AB3=0.02,$V3*0.91,IF($AB3=0.07,$V3*0.86,IF($AB3=0.03,$V3*0.9,IF($AB3=0.08,$V3*0.85))))</f>
        <v>774</v>
      </c>
      <c r="X3" s="11">
        <f t="shared" ref="X3:X66" si="3">V3*0.07</f>
        <v>63.000000000000007</v>
      </c>
      <c r="Y3" s="11">
        <f t="shared" ref="Y3:Y66" si="4">IF($O3&lt;&gt;"",$V3*0.02,0)</f>
        <v>18</v>
      </c>
      <c r="Z3" s="11">
        <f t="shared" ref="Z3:Z66" si="5">IF($R3&lt;&gt;"",$V3*0.05,0)</f>
        <v>45</v>
      </c>
      <c r="AA3" s="11">
        <f t="shared" ref="AA3:AA66" si="6">IF($T3&lt;&gt;"",$V3*0.01,0)</f>
        <v>0</v>
      </c>
      <c r="AB3" s="11">
        <f t="shared" ref="AB3:AB66" si="7">IF(AND($Y3&lt;&gt;"",$Z3=0,$AA3=0),0.02,IF(AND($Y3&lt;&gt;"",$Z3&lt;&gt;"",$AA3=0),0.07,IF(AND($Y3&lt;&gt;"",$Z3=0,$AA3&lt;&gt;""),0.03,IF(AND($Y3&lt;&gt;"",$Z3&lt;&gt;"",$AA3&lt;&gt;""),0.08))))</f>
        <v>7.0000000000000007E-2</v>
      </c>
      <c r="AC3" s="11">
        <f t="shared" ref="AC3:AC66" si="8">$Y3+$Z3+$AA3</f>
        <v>63</v>
      </c>
      <c r="AD3" s="11">
        <f t="shared" ref="AD3:AD66" si="9">$AC3/$M3</f>
        <v>5.25</v>
      </c>
      <c r="AE3" s="11" t="str">
        <f t="shared" ref="AE3:AE66" si="10">IF(OR($U3="NB",$U3="RN"),"Paid in full","Partial Amt Paid")</f>
        <v>Paid in full</v>
      </c>
      <c r="AF3" s="11" t="str">
        <f t="shared" ref="AF3:AF66" si="11">IF($S3&lt;&gt;"","Unearned Comm","Not Applicable")</f>
        <v>Not Applicable</v>
      </c>
      <c r="AG3" s="11" t="str">
        <f t="shared" ref="AG3:AG66" si="12">IF(OR($U3="NB",$U3="RN"),"Y","N")</f>
        <v>Y</v>
      </c>
      <c r="AH3" s="8" t="str">
        <f t="shared" ref="AH3:AH66" si="13">IF(AND($P3&gt;DATEVALUE("31-08-2018"),$U3&lt;&gt;"CN"),"Y","N")</f>
        <v>N</v>
      </c>
    </row>
    <row r="4" spans="1:35">
      <c r="A4" s="11">
        <v>302</v>
      </c>
      <c r="B4" s="3" t="s">
        <v>21</v>
      </c>
      <c r="C4" s="3" t="s">
        <v>23</v>
      </c>
      <c r="D4" s="3" t="s">
        <v>22</v>
      </c>
      <c r="E4" s="3" t="s">
        <v>24</v>
      </c>
      <c r="F4" s="3">
        <v>85004</v>
      </c>
      <c r="G4" s="3" t="s">
        <v>27</v>
      </c>
      <c r="H4" s="11" t="s">
        <v>25</v>
      </c>
      <c r="I4" s="11"/>
      <c r="J4" s="3" t="s">
        <v>26</v>
      </c>
      <c r="K4" s="3" t="s">
        <v>28</v>
      </c>
      <c r="L4" s="3" t="s">
        <v>331</v>
      </c>
      <c r="M4" s="3">
        <v>12</v>
      </c>
      <c r="N4" s="5">
        <v>42962</v>
      </c>
      <c r="O4" s="5">
        <v>42967</v>
      </c>
      <c r="P4" s="5">
        <v>43151</v>
      </c>
      <c r="Q4" s="5">
        <v>43151</v>
      </c>
      <c r="R4" s="8">
        <f t="shared" si="0"/>
        <v>43151</v>
      </c>
      <c r="S4" s="11"/>
      <c r="T4" s="11"/>
      <c r="U4" s="11" t="str">
        <f t="shared" si="1"/>
        <v>RN</v>
      </c>
      <c r="V4" s="3">
        <v>1620</v>
      </c>
      <c r="W4" s="11">
        <f t="shared" si="2"/>
        <v>1393.2</v>
      </c>
      <c r="X4" s="11">
        <f t="shared" si="3"/>
        <v>113.4</v>
      </c>
      <c r="Y4" s="11">
        <f t="shared" si="4"/>
        <v>32.4</v>
      </c>
      <c r="Z4" s="11">
        <f t="shared" si="5"/>
        <v>81</v>
      </c>
      <c r="AA4" s="11">
        <f t="shared" si="6"/>
        <v>0</v>
      </c>
      <c r="AB4" s="11">
        <f t="shared" si="7"/>
        <v>7.0000000000000007E-2</v>
      </c>
      <c r="AC4" s="11">
        <f t="shared" si="8"/>
        <v>113.4</v>
      </c>
      <c r="AD4" s="11">
        <f t="shared" si="9"/>
        <v>9.4500000000000011</v>
      </c>
      <c r="AE4" s="11" t="str">
        <f t="shared" si="10"/>
        <v>Paid in full</v>
      </c>
      <c r="AF4" s="11" t="str">
        <f t="shared" si="11"/>
        <v>Not Applicable</v>
      </c>
      <c r="AG4" s="11" t="str">
        <f t="shared" si="12"/>
        <v>Y</v>
      </c>
      <c r="AH4" s="8" t="str">
        <f t="shared" si="13"/>
        <v>N</v>
      </c>
    </row>
    <row r="5" spans="1:35">
      <c r="A5" s="11">
        <v>303</v>
      </c>
      <c r="B5" s="3" t="s">
        <v>21</v>
      </c>
      <c r="C5" s="3" t="s">
        <v>23</v>
      </c>
      <c r="D5" s="3" t="s">
        <v>22</v>
      </c>
      <c r="E5" s="3" t="s">
        <v>24</v>
      </c>
      <c r="F5" s="3">
        <v>85004</v>
      </c>
      <c r="G5" s="3" t="s">
        <v>27</v>
      </c>
      <c r="H5" s="11" t="s">
        <v>25</v>
      </c>
      <c r="I5" s="11"/>
      <c r="J5" s="3" t="s">
        <v>26</v>
      </c>
      <c r="K5" s="3" t="s">
        <v>28</v>
      </c>
      <c r="L5" s="3" t="s">
        <v>332</v>
      </c>
      <c r="M5" s="3">
        <v>12</v>
      </c>
      <c r="N5" s="5">
        <v>42953</v>
      </c>
      <c r="O5" s="5">
        <v>42959</v>
      </c>
      <c r="P5" s="5">
        <v>43324</v>
      </c>
      <c r="Q5" s="5">
        <v>43324</v>
      </c>
      <c r="R5" s="8">
        <f t="shared" si="0"/>
        <v>43324</v>
      </c>
      <c r="S5" s="11"/>
      <c r="T5" s="11"/>
      <c r="U5" s="11" t="str">
        <f t="shared" si="1"/>
        <v>RN</v>
      </c>
      <c r="V5" s="3">
        <v>1500</v>
      </c>
      <c r="W5" s="11">
        <f t="shared" si="2"/>
        <v>1290</v>
      </c>
      <c r="X5" s="11">
        <f t="shared" si="3"/>
        <v>105.00000000000001</v>
      </c>
      <c r="Y5" s="11">
        <f t="shared" si="4"/>
        <v>30</v>
      </c>
      <c r="Z5" s="11">
        <f t="shared" si="5"/>
        <v>75</v>
      </c>
      <c r="AA5" s="11">
        <f t="shared" si="6"/>
        <v>0</v>
      </c>
      <c r="AB5" s="11">
        <f t="shared" si="7"/>
        <v>7.0000000000000007E-2</v>
      </c>
      <c r="AC5" s="11">
        <f t="shared" si="8"/>
        <v>105</v>
      </c>
      <c r="AD5" s="11">
        <f t="shared" si="9"/>
        <v>8.75</v>
      </c>
      <c r="AE5" s="11" t="str">
        <f t="shared" si="10"/>
        <v>Paid in full</v>
      </c>
      <c r="AF5" s="11" t="str">
        <f t="shared" si="11"/>
        <v>Not Applicable</v>
      </c>
      <c r="AG5" s="11" t="str">
        <f t="shared" si="12"/>
        <v>Y</v>
      </c>
      <c r="AH5" s="8" t="str">
        <f t="shared" si="13"/>
        <v>N</v>
      </c>
    </row>
    <row r="6" spans="1:35">
      <c r="A6" s="11">
        <v>304</v>
      </c>
      <c r="B6" s="3" t="s">
        <v>21</v>
      </c>
      <c r="C6" s="3" t="s">
        <v>23</v>
      </c>
      <c r="D6" s="3" t="s">
        <v>22</v>
      </c>
      <c r="E6" s="3" t="s">
        <v>24</v>
      </c>
      <c r="F6" s="3">
        <v>85004</v>
      </c>
      <c r="G6" s="3" t="s">
        <v>27</v>
      </c>
      <c r="H6" s="11" t="s">
        <v>25</v>
      </c>
      <c r="I6" s="11"/>
      <c r="J6" s="3" t="s">
        <v>26</v>
      </c>
      <c r="K6" s="3" t="s">
        <v>28</v>
      </c>
      <c r="L6" s="3" t="s">
        <v>333</v>
      </c>
      <c r="M6" s="3">
        <v>6</v>
      </c>
      <c r="N6" s="5">
        <v>42972</v>
      </c>
      <c r="O6" s="5">
        <v>42974</v>
      </c>
      <c r="P6" s="5">
        <v>43158</v>
      </c>
      <c r="Q6" s="5">
        <v>43158</v>
      </c>
      <c r="R6" s="8">
        <f t="shared" si="0"/>
        <v>43158</v>
      </c>
      <c r="S6" s="11"/>
      <c r="T6" s="11"/>
      <c r="U6" s="11" t="str">
        <f t="shared" si="1"/>
        <v>RN</v>
      </c>
      <c r="V6" s="3">
        <v>500</v>
      </c>
      <c r="W6" s="11">
        <f t="shared" si="2"/>
        <v>430</v>
      </c>
      <c r="X6" s="11">
        <f t="shared" si="3"/>
        <v>35</v>
      </c>
      <c r="Y6" s="11">
        <f t="shared" si="4"/>
        <v>10</v>
      </c>
      <c r="Z6" s="11">
        <f t="shared" si="5"/>
        <v>25</v>
      </c>
      <c r="AA6" s="11">
        <f t="shared" si="6"/>
        <v>0</v>
      </c>
      <c r="AB6" s="11">
        <f t="shared" si="7"/>
        <v>7.0000000000000007E-2</v>
      </c>
      <c r="AC6" s="11">
        <f t="shared" si="8"/>
        <v>35</v>
      </c>
      <c r="AD6" s="11">
        <f t="shared" si="9"/>
        <v>5.833333333333333</v>
      </c>
      <c r="AE6" s="11" t="str">
        <f t="shared" si="10"/>
        <v>Paid in full</v>
      </c>
      <c r="AF6" s="11" t="str">
        <f t="shared" si="11"/>
        <v>Not Applicable</v>
      </c>
      <c r="AG6" s="11" t="str">
        <f t="shared" si="12"/>
        <v>Y</v>
      </c>
      <c r="AH6" s="8" t="str">
        <f t="shared" si="13"/>
        <v>N</v>
      </c>
    </row>
    <row r="7" spans="1:35">
      <c r="A7" s="11">
        <v>305</v>
      </c>
      <c r="B7" s="3" t="s">
        <v>21</v>
      </c>
      <c r="C7" s="3" t="s">
        <v>23</v>
      </c>
      <c r="D7" s="3" t="s">
        <v>22</v>
      </c>
      <c r="E7" s="3" t="s">
        <v>24</v>
      </c>
      <c r="F7" s="3">
        <v>85004</v>
      </c>
      <c r="G7" s="3" t="s">
        <v>27</v>
      </c>
      <c r="H7" s="11" t="s">
        <v>25</v>
      </c>
      <c r="I7" s="11"/>
      <c r="J7" s="3" t="s">
        <v>26</v>
      </c>
      <c r="K7" s="3" t="s">
        <v>28</v>
      </c>
      <c r="L7" s="3" t="s">
        <v>334</v>
      </c>
      <c r="M7" s="3">
        <v>12</v>
      </c>
      <c r="N7" s="5">
        <v>42959</v>
      </c>
      <c r="O7" s="5">
        <v>42964</v>
      </c>
      <c r="P7" s="5">
        <v>43329</v>
      </c>
      <c r="Q7" s="5">
        <v>43329</v>
      </c>
      <c r="R7" s="8">
        <f t="shared" si="0"/>
        <v>43329</v>
      </c>
      <c r="S7" s="11"/>
      <c r="T7" s="11"/>
      <c r="U7" s="11" t="str">
        <f t="shared" si="1"/>
        <v>RN</v>
      </c>
      <c r="V7" s="3">
        <v>1100</v>
      </c>
      <c r="W7" s="11">
        <f t="shared" si="2"/>
        <v>946</v>
      </c>
      <c r="X7" s="11">
        <f t="shared" si="3"/>
        <v>77.000000000000014</v>
      </c>
      <c r="Y7" s="11">
        <f t="shared" si="4"/>
        <v>22</v>
      </c>
      <c r="Z7" s="11">
        <f t="shared" si="5"/>
        <v>55</v>
      </c>
      <c r="AA7" s="11">
        <f t="shared" si="6"/>
        <v>0</v>
      </c>
      <c r="AB7" s="11">
        <f t="shared" si="7"/>
        <v>7.0000000000000007E-2</v>
      </c>
      <c r="AC7" s="11">
        <f t="shared" si="8"/>
        <v>77</v>
      </c>
      <c r="AD7" s="11">
        <f t="shared" si="9"/>
        <v>6.416666666666667</v>
      </c>
      <c r="AE7" s="11" t="str">
        <f t="shared" si="10"/>
        <v>Paid in full</v>
      </c>
      <c r="AF7" s="11" t="str">
        <f t="shared" si="11"/>
        <v>Not Applicable</v>
      </c>
      <c r="AG7" s="11" t="str">
        <f t="shared" si="12"/>
        <v>Y</v>
      </c>
      <c r="AH7" s="8" t="str">
        <f t="shared" si="13"/>
        <v>N</v>
      </c>
    </row>
    <row r="8" spans="1:35">
      <c r="A8" s="11">
        <v>306</v>
      </c>
      <c r="B8" s="3" t="s">
        <v>21</v>
      </c>
      <c r="C8" s="3" t="s">
        <v>23</v>
      </c>
      <c r="D8" s="3" t="s">
        <v>22</v>
      </c>
      <c r="E8" s="3" t="s">
        <v>24</v>
      </c>
      <c r="F8" s="3">
        <v>85004</v>
      </c>
      <c r="G8" s="3" t="s">
        <v>27</v>
      </c>
      <c r="H8" s="11" t="s">
        <v>25</v>
      </c>
      <c r="I8" s="11"/>
      <c r="J8" s="3" t="s">
        <v>26</v>
      </c>
      <c r="K8" s="3" t="s">
        <v>28</v>
      </c>
      <c r="L8" s="3" t="s">
        <v>335</v>
      </c>
      <c r="M8" s="3">
        <v>12</v>
      </c>
      <c r="N8" s="5">
        <v>42967</v>
      </c>
      <c r="O8" s="5">
        <v>42973</v>
      </c>
      <c r="P8" s="5">
        <v>43338</v>
      </c>
      <c r="Q8" s="5">
        <v>43338</v>
      </c>
      <c r="R8" s="8">
        <f t="shared" si="0"/>
        <v>43338</v>
      </c>
      <c r="S8" s="11"/>
      <c r="T8" s="11"/>
      <c r="U8" s="11" t="str">
        <f t="shared" si="1"/>
        <v>RN</v>
      </c>
      <c r="V8" s="3">
        <v>1458</v>
      </c>
      <c r="W8" s="11">
        <f t="shared" si="2"/>
        <v>1253.8799999999999</v>
      </c>
      <c r="X8" s="11">
        <f t="shared" si="3"/>
        <v>102.06000000000002</v>
      </c>
      <c r="Y8" s="11">
        <f t="shared" si="4"/>
        <v>29.16</v>
      </c>
      <c r="Z8" s="11">
        <f t="shared" si="5"/>
        <v>72.900000000000006</v>
      </c>
      <c r="AA8" s="11">
        <f t="shared" si="6"/>
        <v>0</v>
      </c>
      <c r="AB8" s="11">
        <f t="shared" si="7"/>
        <v>7.0000000000000007E-2</v>
      </c>
      <c r="AC8" s="11">
        <f t="shared" si="8"/>
        <v>102.06</v>
      </c>
      <c r="AD8" s="11">
        <f t="shared" si="9"/>
        <v>8.5050000000000008</v>
      </c>
      <c r="AE8" s="11" t="str">
        <f t="shared" si="10"/>
        <v>Paid in full</v>
      </c>
      <c r="AF8" s="11" t="str">
        <f t="shared" si="11"/>
        <v>Not Applicable</v>
      </c>
      <c r="AG8" s="11" t="str">
        <f t="shared" si="12"/>
        <v>Y</v>
      </c>
      <c r="AH8" s="8" t="str">
        <f t="shared" si="13"/>
        <v>N</v>
      </c>
    </row>
    <row r="9" spans="1:35">
      <c r="A9" s="11">
        <v>307</v>
      </c>
      <c r="B9" s="3" t="s">
        <v>21</v>
      </c>
      <c r="C9" s="3" t="s">
        <v>23</v>
      </c>
      <c r="D9" s="3" t="s">
        <v>22</v>
      </c>
      <c r="E9" s="3" t="s">
        <v>24</v>
      </c>
      <c r="F9" s="3">
        <v>85004</v>
      </c>
      <c r="G9" s="3" t="s">
        <v>27</v>
      </c>
      <c r="H9" s="11" t="s">
        <v>25</v>
      </c>
      <c r="I9" s="11"/>
      <c r="J9" s="3" t="s">
        <v>26</v>
      </c>
      <c r="K9" s="3" t="s">
        <v>28</v>
      </c>
      <c r="L9" s="3" t="s">
        <v>336</v>
      </c>
      <c r="M9" s="3">
        <v>12</v>
      </c>
      <c r="N9" s="5">
        <v>42954</v>
      </c>
      <c r="O9" s="5">
        <v>42957</v>
      </c>
      <c r="P9" s="5">
        <v>43141</v>
      </c>
      <c r="Q9" s="5">
        <v>43141</v>
      </c>
      <c r="R9" s="8">
        <f t="shared" si="0"/>
        <v>43141</v>
      </c>
      <c r="S9" s="11"/>
      <c r="T9" s="11"/>
      <c r="U9" s="11" t="str">
        <f t="shared" si="1"/>
        <v>RN</v>
      </c>
      <c r="V9" s="3">
        <v>1568</v>
      </c>
      <c r="W9" s="11">
        <f t="shared" si="2"/>
        <v>1348.48</v>
      </c>
      <c r="X9" s="11">
        <f t="shared" si="3"/>
        <v>109.76</v>
      </c>
      <c r="Y9" s="11">
        <f t="shared" si="4"/>
        <v>31.36</v>
      </c>
      <c r="Z9" s="11">
        <f t="shared" si="5"/>
        <v>78.400000000000006</v>
      </c>
      <c r="AA9" s="11">
        <f t="shared" si="6"/>
        <v>0</v>
      </c>
      <c r="AB9" s="11">
        <f t="shared" si="7"/>
        <v>7.0000000000000007E-2</v>
      </c>
      <c r="AC9" s="11">
        <f t="shared" si="8"/>
        <v>109.76</v>
      </c>
      <c r="AD9" s="11">
        <f t="shared" si="9"/>
        <v>9.1466666666666665</v>
      </c>
      <c r="AE9" s="11" t="str">
        <f t="shared" si="10"/>
        <v>Paid in full</v>
      </c>
      <c r="AF9" s="11" t="str">
        <f t="shared" si="11"/>
        <v>Not Applicable</v>
      </c>
      <c r="AG9" s="11" t="str">
        <f t="shared" si="12"/>
        <v>Y</v>
      </c>
      <c r="AH9" s="8" t="str">
        <f t="shared" si="13"/>
        <v>N</v>
      </c>
    </row>
    <row r="10" spans="1:35">
      <c r="A10" s="11">
        <v>308</v>
      </c>
      <c r="B10" s="3" t="s">
        <v>21</v>
      </c>
      <c r="C10" s="3" t="s">
        <v>23</v>
      </c>
      <c r="D10" s="3" t="s">
        <v>22</v>
      </c>
      <c r="E10" s="3" t="s">
        <v>24</v>
      </c>
      <c r="F10" s="3">
        <v>85004</v>
      </c>
      <c r="G10" s="3" t="s">
        <v>27</v>
      </c>
      <c r="H10" s="11" t="s">
        <v>25</v>
      </c>
      <c r="I10" s="11"/>
      <c r="J10" s="3" t="s">
        <v>26</v>
      </c>
      <c r="K10" s="3" t="s">
        <v>28</v>
      </c>
      <c r="L10" s="3" t="s">
        <v>337</v>
      </c>
      <c r="M10" s="3">
        <v>6</v>
      </c>
      <c r="N10" s="5">
        <v>42983</v>
      </c>
      <c r="O10" s="5">
        <v>42986</v>
      </c>
      <c r="P10" s="5">
        <v>43167</v>
      </c>
      <c r="Q10" s="5">
        <v>43167</v>
      </c>
      <c r="R10" s="8">
        <f t="shared" si="0"/>
        <v>43167</v>
      </c>
      <c r="S10" s="11"/>
      <c r="T10" s="11"/>
      <c r="U10" s="11" t="str">
        <f t="shared" si="1"/>
        <v>RN</v>
      </c>
      <c r="V10" s="3">
        <v>856</v>
      </c>
      <c r="W10" s="11">
        <f t="shared" si="2"/>
        <v>736.16</v>
      </c>
      <c r="X10" s="11">
        <f t="shared" si="3"/>
        <v>59.920000000000009</v>
      </c>
      <c r="Y10" s="11">
        <f t="shared" si="4"/>
        <v>17.12</v>
      </c>
      <c r="Z10" s="11">
        <f t="shared" si="5"/>
        <v>42.800000000000004</v>
      </c>
      <c r="AA10" s="11">
        <f t="shared" si="6"/>
        <v>0</v>
      </c>
      <c r="AB10" s="11">
        <f t="shared" si="7"/>
        <v>7.0000000000000007E-2</v>
      </c>
      <c r="AC10" s="11">
        <f t="shared" si="8"/>
        <v>59.92</v>
      </c>
      <c r="AD10" s="11">
        <f t="shared" si="9"/>
        <v>9.9866666666666664</v>
      </c>
      <c r="AE10" s="11" t="str">
        <f t="shared" si="10"/>
        <v>Paid in full</v>
      </c>
      <c r="AF10" s="11" t="str">
        <f t="shared" si="11"/>
        <v>Not Applicable</v>
      </c>
      <c r="AG10" s="11" t="str">
        <f t="shared" si="12"/>
        <v>Y</v>
      </c>
      <c r="AH10" s="8" t="str">
        <f t="shared" si="13"/>
        <v>N</v>
      </c>
    </row>
    <row r="11" spans="1:35">
      <c r="A11" s="11">
        <v>309</v>
      </c>
      <c r="B11" s="3" t="s">
        <v>21</v>
      </c>
      <c r="C11" s="3" t="s">
        <v>23</v>
      </c>
      <c r="D11" s="3" t="s">
        <v>22</v>
      </c>
      <c r="E11" s="3" t="s">
        <v>24</v>
      </c>
      <c r="F11" s="3">
        <v>85004</v>
      </c>
      <c r="G11" s="3" t="s">
        <v>27</v>
      </c>
      <c r="H11" s="11" t="s">
        <v>25</v>
      </c>
      <c r="I11" s="11"/>
      <c r="J11" s="3" t="s">
        <v>26</v>
      </c>
      <c r="K11" s="3" t="s">
        <v>28</v>
      </c>
      <c r="L11" s="3" t="s">
        <v>338</v>
      </c>
      <c r="M11" s="3">
        <v>6</v>
      </c>
      <c r="N11" s="5">
        <v>42979</v>
      </c>
      <c r="O11" s="5">
        <v>42986</v>
      </c>
      <c r="P11" s="5">
        <v>43167</v>
      </c>
      <c r="Q11" s="5">
        <v>43167</v>
      </c>
      <c r="R11" s="8">
        <f t="shared" si="0"/>
        <v>43167</v>
      </c>
      <c r="S11" s="11"/>
      <c r="T11" s="11"/>
      <c r="U11" s="11" t="str">
        <f t="shared" si="1"/>
        <v>RN</v>
      </c>
      <c r="V11" s="3">
        <v>856</v>
      </c>
      <c r="W11" s="11">
        <f t="shared" si="2"/>
        <v>736.16</v>
      </c>
      <c r="X11" s="11">
        <f t="shared" si="3"/>
        <v>59.920000000000009</v>
      </c>
      <c r="Y11" s="11">
        <f t="shared" si="4"/>
        <v>17.12</v>
      </c>
      <c r="Z11" s="11">
        <f t="shared" si="5"/>
        <v>42.800000000000004</v>
      </c>
      <c r="AA11" s="11">
        <f t="shared" si="6"/>
        <v>0</v>
      </c>
      <c r="AB11" s="11">
        <f t="shared" si="7"/>
        <v>7.0000000000000007E-2</v>
      </c>
      <c r="AC11" s="11">
        <f t="shared" si="8"/>
        <v>59.92</v>
      </c>
      <c r="AD11" s="11">
        <f t="shared" si="9"/>
        <v>9.9866666666666664</v>
      </c>
      <c r="AE11" s="11" t="str">
        <f t="shared" si="10"/>
        <v>Paid in full</v>
      </c>
      <c r="AF11" s="11" t="str">
        <f t="shared" si="11"/>
        <v>Not Applicable</v>
      </c>
      <c r="AG11" s="11" t="str">
        <f t="shared" si="12"/>
        <v>Y</v>
      </c>
      <c r="AH11" s="8" t="str">
        <f t="shared" si="13"/>
        <v>N</v>
      </c>
    </row>
    <row r="12" spans="1:35">
      <c r="A12" s="11">
        <v>310</v>
      </c>
      <c r="B12" s="3" t="s">
        <v>21</v>
      </c>
      <c r="C12" s="3" t="s">
        <v>23</v>
      </c>
      <c r="D12" s="3" t="s">
        <v>22</v>
      </c>
      <c r="E12" s="3" t="s">
        <v>24</v>
      </c>
      <c r="F12" s="3">
        <v>85004</v>
      </c>
      <c r="G12" s="3" t="s">
        <v>27</v>
      </c>
      <c r="H12" s="11" t="s">
        <v>25</v>
      </c>
      <c r="I12" s="11"/>
      <c r="J12" s="3" t="s">
        <v>26</v>
      </c>
      <c r="K12" s="3" t="s">
        <v>28</v>
      </c>
      <c r="L12" s="3" t="s">
        <v>339</v>
      </c>
      <c r="M12" s="3">
        <v>6</v>
      </c>
      <c r="N12" s="5">
        <v>42993</v>
      </c>
      <c r="O12" s="5">
        <v>42995</v>
      </c>
      <c r="P12" s="5">
        <v>43176</v>
      </c>
      <c r="Q12" s="5">
        <v>43176</v>
      </c>
      <c r="R12" s="8">
        <f t="shared" si="0"/>
        <v>43176</v>
      </c>
      <c r="S12" s="11"/>
      <c r="T12" s="11"/>
      <c r="U12" s="11" t="str">
        <f t="shared" si="1"/>
        <v>RN</v>
      </c>
      <c r="V12" s="3">
        <v>600</v>
      </c>
      <c r="W12" s="11">
        <f t="shared" si="2"/>
        <v>516</v>
      </c>
      <c r="X12" s="11">
        <f t="shared" si="3"/>
        <v>42.000000000000007</v>
      </c>
      <c r="Y12" s="11">
        <f t="shared" si="4"/>
        <v>12</v>
      </c>
      <c r="Z12" s="11">
        <f t="shared" si="5"/>
        <v>30</v>
      </c>
      <c r="AA12" s="11">
        <f t="shared" si="6"/>
        <v>0</v>
      </c>
      <c r="AB12" s="11">
        <f t="shared" si="7"/>
        <v>7.0000000000000007E-2</v>
      </c>
      <c r="AC12" s="11">
        <f t="shared" si="8"/>
        <v>42</v>
      </c>
      <c r="AD12" s="11">
        <f t="shared" si="9"/>
        <v>7</v>
      </c>
      <c r="AE12" s="11" t="str">
        <f t="shared" si="10"/>
        <v>Paid in full</v>
      </c>
      <c r="AF12" s="11" t="str">
        <f t="shared" si="11"/>
        <v>Not Applicable</v>
      </c>
      <c r="AG12" s="11" t="str">
        <f t="shared" si="12"/>
        <v>Y</v>
      </c>
      <c r="AH12" s="8" t="str">
        <f t="shared" si="13"/>
        <v>N</v>
      </c>
    </row>
    <row r="13" spans="1:35">
      <c r="A13" s="11">
        <v>311</v>
      </c>
      <c r="B13" s="3" t="s">
        <v>21</v>
      </c>
      <c r="C13" s="3" t="s">
        <v>23</v>
      </c>
      <c r="D13" s="3" t="s">
        <v>22</v>
      </c>
      <c r="E13" s="3" t="s">
        <v>24</v>
      </c>
      <c r="F13" s="3">
        <v>85004</v>
      </c>
      <c r="G13" s="3" t="s">
        <v>27</v>
      </c>
      <c r="H13" s="11" t="s">
        <v>25</v>
      </c>
      <c r="I13" s="11"/>
      <c r="J13" s="3" t="s">
        <v>26</v>
      </c>
      <c r="K13" s="3" t="s">
        <v>28</v>
      </c>
      <c r="L13" s="3" t="s">
        <v>340</v>
      </c>
      <c r="M13" s="3">
        <v>6</v>
      </c>
      <c r="N13" s="5">
        <v>42996</v>
      </c>
      <c r="O13" s="5">
        <v>42999</v>
      </c>
      <c r="P13" s="5">
        <v>43180</v>
      </c>
      <c r="Q13" s="5">
        <v>43180</v>
      </c>
      <c r="R13" s="8">
        <f t="shared" si="0"/>
        <v>43180</v>
      </c>
      <c r="S13" s="11"/>
      <c r="T13" s="11"/>
      <c r="U13" s="11" t="str">
        <f t="shared" si="1"/>
        <v>RN</v>
      </c>
      <c r="V13" s="3">
        <v>568</v>
      </c>
      <c r="W13" s="11">
        <f t="shared" si="2"/>
        <v>488.48</v>
      </c>
      <c r="X13" s="11">
        <f t="shared" si="3"/>
        <v>39.760000000000005</v>
      </c>
      <c r="Y13" s="11">
        <f t="shared" si="4"/>
        <v>11.36</v>
      </c>
      <c r="Z13" s="11">
        <f t="shared" si="5"/>
        <v>28.400000000000002</v>
      </c>
      <c r="AA13" s="11">
        <f t="shared" si="6"/>
        <v>0</v>
      </c>
      <c r="AB13" s="11">
        <f t="shared" si="7"/>
        <v>7.0000000000000007E-2</v>
      </c>
      <c r="AC13" s="11">
        <f t="shared" si="8"/>
        <v>39.760000000000005</v>
      </c>
      <c r="AD13" s="11">
        <f t="shared" si="9"/>
        <v>6.6266666666666678</v>
      </c>
      <c r="AE13" s="11" t="str">
        <f t="shared" si="10"/>
        <v>Paid in full</v>
      </c>
      <c r="AF13" s="11" t="str">
        <f t="shared" si="11"/>
        <v>Not Applicable</v>
      </c>
      <c r="AG13" s="11" t="str">
        <f t="shared" si="12"/>
        <v>Y</v>
      </c>
      <c r="AH13" s="8" t="str">
        <f t="shared" si="13"/>
        <v>N</v>
      </c>
    </row>
    <row r="14" spans="1:35">
      <c r="A14" s="11">
        <v>312</v>
      </c>
      <c r="B14" s="3" t="s">
        <v>21</v>
      </c>
      <c r="C14" s="3" t="s">
        <v>23</v>
      </c>
      <c r="D14" s="3" t="s">
        <v>22</v>
      </c>
      <c r="E14" s="3" t="s">
        <v>24</v>
      </c>
      <c r="F14" s="3">
        <v>85004</v>
      </c>
      <c r="G14" s="3" t="s">
        <v>27</v>
      </c>
      <c r="H14" s="11" t="s">
        <v>25</v>
      </c>
      <c r="I14" s="11"/>
      <c r="J14" s="3" t="s">
        <v>26</v>
      </c>
      <c r="K14" s="3" t="s">
        <v>28</v>
      </c>
      <c r="L14" s="3" t="s">
        <v>341</v>
      </c>
      <c r="M14" s="3">
        <v>6</v>
      </c>
      <c r="N14" s="5">
        <v>43003</v>
      </c>
      <c r="O14" s="5">
        <v>43008</v>
      </c>
      <c r="P14" s="5">
        <v>43189</v>
      </c>
      <c r="Q14" s="5">
        <v>43189</v>
      </c>
      <c r="R14" s="8">
        <f t="shared" si="0"/>
        <v>43189</v>
      </c>
      <c r="S14" s="11"/>
      <c r="T14" s="11"/>
      <c r="U14" s="11" t="str">
        <f t="shared" si="1"/>
        <v>RN</v>
      </c>
      <c r="V14" s="3">
        <v>458</v>
      </c>
      <c r="W14" s="11">
        <f t="shared" si="2"/>
        <v>393.88</v>
      </c>
      <c r="X14" s="11">
        <f t="shared" si="3"/>
        <v>32.06</v>
      </c>
      <c r="Y14" s="11">
        <f t="shared" si="4"/>
        <v>9.16</v>
      </c>
      <c r="Z14" s="11">
        <f t="shared" si="5"/>
        <v>22.900000000000002</v>
      </c>
      <c r="AA14" s="11">
        <f t="shared" si="6"/>
        <v>0</v>
      </c>
      <c r="AB14" s="11">
        <f t="shared" si="7"/>
        <v>7.0000000000000007E-2</v>
      </c>
      <c r="AC14" s="11">
        <f t="shared" si="8"/>
        <v>32.06</v>
      </c>
      <c r="AD14" s="11">
        <f t="shared" si="9"/>
        <v>5.3433333333333337</v>
      </c>
      <c r="AE14" s="11" t="str">
        <f t="shared" si="10"/>
        <v>Paid in full</v>
      </c>
      <c r="AF14" s="11" t="str">
        <f t="shared" si="11"/>
        <v>Not Applicable</v>
      </c>
      <c r="AG14" s="11" t="str">
        <f t="shared" si="12"/>
        <v>Y</v>
      </c>
      <c r="AH14" s="8" t="str">
        <f t="shared" si="13"/>
        <v>N</v>
      </c>
    </row>
    <row r="15" spans="1:35">
      <c r="A15" s="11">
        <v>313</v>
      </c>
      <c r="B15" s="3" t="s">
        <v>21</v>
      </c>
      <c r="C15" s="3" t="s">
        <v>23</v>
      </c>
      <c r="D15" s="3" t="s">
        <v>22</v>
      </c>
      <c r="E15" s="3" t="s">
        <v>24</v>
      </c>
      <c r="F15" s="3">
        <v>85004</v>
      </c>
      <c r="G15" s="3" t="s">
        <v>27</v>
      </c>
      <c r="H15" s="11" t="s">
        <v>25</v>
      </c>
      <c r="I15" s="11"/>
      <c r="J15" s="3" t="s">
        <v>26</v>
      </c>
      <c r="K15" s="3" t="s">
        <v>28</v>
      </c>
      <c r="L15" s="3" t="s">
        <v>342</v>
      </c>
      <c r="M15" s="3">
        <v>6</v>
      </c>
      <c r="N15" s="5">
        <v>42987</v>
      </c>
      <c r="O15" s="5">
        <v>42991</v>
      </c>
      <c r="P15" s="5">
        <v>43172</v>
      </c>
      <c r="Q15" s="5">
        <v>43172</v>
      </c>
      <c r="R15" s="8">
        <f t="shared" si="0"/>
        <v>43172</v>
      </c>
      <c r="S15" s="11"/>
      <c r="T15" s="11"/>
      <c r="U15" s="11" t="str">
        <f t="shared" si="1"/>
        <v>RN</v>
      </c>
      <c r="V15" s="3">
        <v>540</v>
      </c>
      <c r="W15" s="11">
        <f t="shared" si="2"/>
        <v>464.4</v>
      </c>
      <c r="X15" s="11">
        <f t="shared" si="3"/>
        <v>37.800000000000004</v>
      </c>
      <c r="Y15" s="11">
        <f t="shared" si="4"/>
        <v>10.8</v>
      </c>
      <c r="Z15" s="11">
        <f t="shared" si="5"/>
        <v>27</v>
      </c>
      <c r="AA15" s="11">
        <f t="shared" si="6"/>
        <v>0</v>
      </c>
      <c r="AB15" s="11">
        <f t="shared" si="7"/>
        <v>7.0000000000000007E-2</v>
      </c>
      <c r="AC15" s="11">
        <f t="shared" si="8"/>
        <v>37.799999999999997</v>
      </c>
      <c r="AD15" s="11">
        <f t="shared" si="9"/>
        <v>6.3</v>
      </c>
      <c r="AE15" s="11" t="str">
        <f t="shared" si="10"/>
        <v>Paid in full</v>
      </c>
      <c r="AF15" s="11" t="str">
        <f t="shared" si="11"/>
        <v>Not Applicable</v>
      </c>
      <c r="AG15" s="11" t="str">
        <f t="shared" si="12"/>
        <v>Y</v>
      </c>
      <c r="AH15" s="8" t="str">
        <f t="shared" si="13"/>
        <v>N</v>
      </c>
    </row>
    <row r="16" spans="1:35">
      <c r="A16" s="11">
        <v>314</v>
      </c>
      <c r="B16" s="3" t="s">
        <v>21</v>
      </c>
      <c r="C16" s="3" t="s">
        <v>23</v>
      </c>
      <c r="D16" s="3" t="s">
        <v>22</v>
      </c>
      <c r="E16" s="3" t="s">
        <v>24</v>
      </c>
      <c r="F16" s="3">
        <v>85004</v>
      </c>
      <c r="G16" s="3" t="s">
        <v>27</v>
      </c>
      <c r="H16" s="11" t="s">
        <v>25</v>
      </c>
      <c r="I16" s="11"/>
      <c r="J16" s="3" t="s">
        <v>26</v>
      </c>
      <c r="K16" s="3" t="s">
        <v>28</v>
      </c>
      <c r="L16" s="3" t="s">
        <v>343</v>
      </c>
      <c r="M16" s="3">
        <v>6</v>
      </c>
      <c r="N16" s="5">
        <v>42982</v>
      </c>
      <c r="O16" s="5">
        <v>42986</v>
      </c>
      <c r="P16" s="5">
        <v>43167</v>
      </c>
      <c r="Q16" s="5">
        <v>43167</v>
      </c>
      <c r="R16" s="8">
        <f t="shared" si="0"/>
        <v>43167</v>
      </c>
      <c r="S16" s="11"/>
      <c r="T16" s="11"/>
      <c r="U16" s="11" t="str">
        <f t="shared" si="1"/>
        <v>RN</v>
      </c>
      <c r="V16" s="3">
        <v>780</v>
      </c>
      <c r="W16" s="11">
        <f t="shared" si="2"/>
        <v>670.8</v>
      </c>
      <c r="X16" s="11">
        <f t="shared" si="3"/>
        <v>54.600000000000009</v>
      </c>
      <c r="Y16" s="11">
        <f t="shared" si="4"/>
        <v>15.6</v>
      </c>
      <c r="Z16" s="11">
        <f t="shared" si="5"/>
        <v>39</v>
      </c>
      <c r="AA16" s="11">
        <f t="shared" si="6"/>
        <v>0</v>
      </c>
      <c r="AB16" s="11">
        <f t="shared" si="7"/>
        <v>7.0000000000000007E-2</v>
      </c>
      <c r="AC16" s="11">
        <f t="shared" si="8"/>
        <v>54.6</v>
      </c>
      <c r="AD16" s="11">
        <f t="shared" si="9"/>
        <v>9.1</v>
      </c>
      <c r="AE16" s="11" t="str">
        <f t="shared" si="10"/>
        <v>Paid in full</v>
      </c>
      <c r="AF16" s="11" t="str">
        <f t="shared" si="11"/>
        <v>Not Applicable</v>
      </c>
      <c r="AG16" s="11" t="str">
        <f t="shared" si="12"/>
        <v>Y</v>
      </c>
      <c r="AH16" s="8" t="str">
        <f t="shared" si="13"/>
        <v>N</v>
      </c>
    </row>
    <row r="17" spans="1:34">
      <c r="A17" s="11">
        <v>315</v>
      </c>
      <c r="B17" s="3" t="s">
        <v>21</v>
      </c>
      <c r="C17" s="3" t="s">
        <v>23</v>
      </c>
      <c r="D17" s="3" t="s">
        <v>22</v>
      </c>
      <c r="E17" s="3" t="s">
        <v>24</v>
      </c>
      <c r="F17" s="3">
        <v>85004</v>
      </c>
      <c r="G17" s="3" t="s">
        <v>27</v>
      </c>
      <c r="H17" s="11" t="s">
        <v>25</v>
      </c>
      <c r="I17" s="11"/>
      <c r="J17" s="3" t="s">
        <v>26</v>
      </c>
      <c r="K17" s="3" t="s">
        <v>28</v>
      </c>
      <c r="L17" s="3" t="s">
        <v>344</v>
      </c>
      <c r="M17" s="3">
        <v>6</v>
      </c>
      <c r="N17" s="5">
        <v>42990</v>
      </c>
      <c r="O17" s="5">
        <v>42994</v>
      </c>
      <c r="P17" s="5">
        <v>43175</v>
      </c>
      <c r="Q17" s="5">
        <v>43175</v>
      </c>
      <c r="R17" s="8">
        <f t="shared" si="0"/>
        <v>43175</v>
      </c>
      <c r="S17" s="11"/>
      <c r="T17" s="11"/>
      <c r="U17" s="11" t="str">
        <f t="shared" si="1"/>
        <v>RN</v>
      </c>
      <c r="V17" s="3">
        <v>958</v>
      </c>
      <c r="W17" s="11">
        <f t="shared" si="2"/>
        <v>823.88</v>
      </c>
      <c r="X17" s="11">
        <f t="shared" si="3"/>
        <v>67.06</v>
      </c>
      <c r="Y17" s="11">
        <f t="shared" si="4"/>
        <v>19.16</v>
      </c>
      <c r="Z17" s="11">
        <f t="shared" si="5"/>
        <v>47.900000000000006</v>
      </c>
      <c r="AA17" s="11">
        <f t="shared" si="6"/>
        <v>0</v>
      </c>
      <c r="AB17" s="11">
        <f t="shared" si="7"/>
        <v>7.0000000000000007E-2</v>
      </c>
      <c r="AC17" s="11">
        <f t="shared" si="8"/>
        <v>67.06</v>
      </c>
      <c r="AD17" s="11">
        <f t="shared" si="9"/>
        <v>11.176666666666668</v>
      </c>
      <c r="AE17" s="11" t="str">
        <f t="shared" si="10"/>
        <v>Paid in full</v>
      </c>
      <c r="AF17" s="11" t="str">
        <f t="shared" si="11"/>
        <v>Not Applicable</v>
      </c>
      <c r="AG17" s="11" t="str">
        <f t="shared" si="12"/>
        <v>Y</v>
      </c>
      <c r="AH17" s="8" t="str">
        <f t="shared" si="13"/>
        <v>N</v>
      </c>
    </row>
    <row r="18" spans="1:34">
      <c r="A18" s="11">
        <v>316</v>
      </c>
      <c r="B18" s="3" t="s">
        <v>21</v>
      </c>
      <c r="C18" s="3" t="s">
        <v>23</v>
      </c>
      <c r="D18" s="3" t="s">
        <v>22</v>
      </c>
      <c r="E18" s="3" t="s">
        <v>24</v>
      </c>
      <c r="F18" s="3">
        <v>85004</v>
      </c>
      <c r="G18" s="3" t="s">
        <v>27</v>
      </c>
      <c r="H18" s="11" t="s">
        <v>25</v>
      </c>
      <c r="I18" s="11"/>
      <c r="J18" s="3" t="s">
        <v>26</v>
      </c>
      <c r="K18" s="3" t="s">
        <v>28</v>
      </c>
      <c r="L18" s="3" t="s">
        <v>345</v>
      </c>
      <c r="M18" s="3">
        <v>6</v>
      </c>
      <c r="N18" s="5">
        <v>43006</v>
      </c>
      <c r="O18" s="5">
        <v>43008</v>
      </c>
      <c r="P18" s="5">
        <v>43189</v>
      </c>
      <c r="Q18" s="5">
        <v>43189</v>
      </c>
      <c r="R18" s="8">
        <f t="shared" si="0"/>
        <v>43189</v>
      </c>
      <c r="S18" s="11"/>
      <c r="T18" s="11"/>
      <c r="U18" s="11" t="str">
        <f t="shared" si="1"/>
        <v>RN</v>
      </c>
      <c r="V18" s="3">
        <v>786</v>
      </c>
      <c r="W18" s="11">
        <f t="shared" si="2"/>
        <v>675.96</v>
      </c>
      <c r="X18" s="11">
        <f t="shared" si="3"/>
        <v>55.02</v>
      </c>
      <c r="Y18" s="11">
        <f t="shared" si="4"/>
        <v>15.72</v>
      </c>
      <c r="Z18" s="11">
        <f t="shared" si="5"/>
        <v>39.300000000000004</v>
      </c>
      <c r="AA18" s="11">
        <f t="shared" si="6"/>
        <v>0</v>
      </c>
      <c r="AB18" s="11">
        <f t="shared" si="7"/>
        <v>7.0000000000000007E-2</v>
      </c>
      <c r="AC18" s="11">
        <f t="shared" si="8"/>
        <v>55.02</v>
      </c>
      <c r="AD18" s="11">
        <f t="shared" si="9"/>
        <v>9.17</v>
      </c>
      <c r="AE18" s="11" t="str">
        <f t="shared" si="10"/>
        <v>Paid in full</v>
      </c>
      <c r="AF18" s="11" t="str">
        <f t="shared" si="11"/>
        <v>Not Applicable</v>
      </c>
      <c r="AG18" s="11" t="str">
        <f t="shared" si="12"/>
        <v>Y</v>
      </c>
      <c r="AH18" s="8" t="str">
        <f t="shared" si="13"/>
        <v>N</v>
      </c>
    </row>
    <row r="19" spans="1:34">
      <c r="A19" s="11">
        <v>317</v>
      </c>
      <c r="B19" s="3" t="s">
        <v>21</v>
      </c>
      <c r="C19" s="3" t="s">
        <v>23</v>
      </c>
      <c r="D19" s="3" t="s">
        <v>22</v>
      </c>
      <c r="E19" s="3" t="s">
        <v>24</v>
      </c>
      <c r="F19" s="3">
        <v>85004</v>
      </c>
      <c r="G19" s="3" t="s">
        <v>27</v>
      </c>
      <c r="H19" s="11" t="s">
        <v>25</v>
      </c>
      <c r="I19" s="11"/>
      <c r="J19" s="3" t="s">
        <v>26</v>
      </c>
      <c r="K19" s="3" t="s">
        <v>28</v>
      </c>
      <c r="L19" s="3" t="s">
        <v>346</v>
      </c>
      <c r="M19" s="3">
        <v>6</v>
      </c>
      <c r="N19" s="5">
        <v>43011</v>
      </c>
      <c r="O19" s="5">
        <v>43017</v>
      </c>
      <c r="P19" s="5">
        <v>43199</v>
      </c>
      <c r="Q19" s="5">
        <v>43199</v>
      </c>
      <c r="R19" s="8">
        <f t="shared" si="0"/>
        <v>43199</v>
      </c>
      <c r="S19" s="11"/>
      <c r="T19" s="11"/>
      <c r="U19" s="11" t="str">
        <f t="shared" si="1"/>
        <v>RN</v>
      </c>
      <c r="V19" s="3">
        <v>865</v>
      </c>
      <c r="W19" s="11">
        <f t="shared" si="2"/>
        <v>743.9</v>
      </c>
      <c r="X19" s="11">
        <f t="shared" si="3"/>
        <v>60.550000000000004</v>
      </c>
      <c r="Y19" s="11">
        <f t="shared" si="4"/>
        <v>17.3</v>
      </c>
      <c r="Z19" s="11">
        <f t="shared" si="5"/>
        <v>43.25</v>
      </c>
      <c r="AA19" s="11">
        <f t="shared" si="6"/>
        <v>0</v>
      </c>
      <c r="AB19" s="11">
        <f t="shared" si="7"/>
        <v>7.0000000000000007E-2</v>
      </c>
      <c r="AC19" s="11">
        <f t="shared" si="8"/>
        <v>60.55</v>
      </c>
      <c r="AD19" s="11">
        <f t="shared" si="9"/>
        <v>10.091666666666667</v>
      </c>
      <c r="AE19" s="11" t="str">
        <f t="shared" si="10"/>
        <v>Paid in full</v>
      </c>
      <c r="AF19" s="11" t="str">
        <f t="shared" si="11"/>
        <v>Not Applicable</v>
      </c>
      <c r="AG19" s="11" t="str">
        <f t="shared" si="12"/>
        <v>Y</v>
      </c>
      <c r="AH19" s="8" t="str">
        <f t="shared" si="13"/>
        <v>N</v>
      </c>
    </row>
    <row r="20" spans="1:34">
      <c r="A20" s="11">
        <v>318</v>
      </c>
      <c r="B20" s="3" t="s">
        <v>21</v>
      </c>
      <c r="C20" s="3" t="s">
        <v>23</v>
      </c>
      <c r="D20" s="3" t="s">
        <v>22</v>
      </c>
      <c r="E20" s="3" t="s">
        <v>24</v>
      </c>
      <c r="F20" s="3">
        <v>85004</v>
      </c>
      <c r="G20" s="3" t="s">
        <v>27</v>
      </c>
      <c r="H20" s="11" t="s">
        <v>25</v>
      </c>
      <c r="I20" s="11"/>
      <c r="J20" s="3" t="s">
        <v>26</v>
      </c>
      <c r="K20" s="3" t="s">
        <v>28</v>
      </c>
      <c r="L20" s="3" t="s">
        <v>347</v>
      </c>
      <c r="M20" s="3">
        <v>6</v>
      </c>
      <c r="N20" s="5">
        <v>43019</v>
      </c>
      <c r="O20" s="5">
        <v>43022</v>
      </c>
      <c r="P20" s="5">
        <v>43204</v>
      </c>
      <c r="Q20" s="5">
        <v>43204</v>
      </c>
      <c r="R20" s="8">
        <f t="shared" si="0"/>
        <v>43204</v>
      </c>
      <c r="S20" s="11"/>
      <c r="T20" s="11"/>
      <c r="U20" s="11" t="str">
        <f t="shared" si="1"/>
        <v>RN</v>
      </c>
      <c r="V20" s="3">
        <v>515</v>
      </c>
      <c r="W20" s="11">
        <f t="shared" si="2"/>
        <v>442.9</v>
      </c>
      <c r="X20" s="11">
        <f t="shared" si="3"/>
        <v>36.050000000000004</v>
      </c>
      <c r="Y20" s="11">
        <f t="shared" si="4"/>
        <v>10.3</v>
      </c>
      <c r="Z20" s="11">
        <f t="shared" si="5"/>
        <v>25.75</v>
      </c>
      <c r="AA20" s="11">
        <f t="shared" si="6"/>
        <v>0</v>
      </c>
      <c r="AB20" s="11">
        <f t="shared" si="7"/>
        <v>7.0000000000000007E-2</v>
      </c>
      <c r="AC20" s="11">
        <f t="shared" si="8"/>
        <v>36.049999999999997</v>
      </c>
      <c r="AD20" s="11">
        <f t="shared" si="9"/>
        <v>6.0083333333333329</v>
      </c>
      <c r="AE20" s="11" t="str">
        <f t="shared" si="10"/>
        <v>Paid in full</v>
      </c>
      <c r="AF20" s="11" t="str">
        <f t="shared" si="11"/>
        <v>Not Applicable</v>
      </c>
      <c r="AG20" s="11" t="str">
        <f t="shared" si="12"/>
        <v>Y</v>
      </c>
      <c r="AH20" s="8" t="str">
        <f t="shared" si="13"/>
        <v>N</v>
      </c>
    </row>
    <row r="21" spans="1:34">
      <c r="A21" s="11">
        <v>319</v>
      </c>
      <c r="B21" s="3" t="s">
        <v>21</v>
      </c>
      <c r="C21" s="3" t="s">
        <v>23</v>
      </c>
      <c r="D21" s="3" t="s">
        <v>22</v>
      </c>
      <c r="E21" s="3" t="s">
        <v>24</v>
      </c>
      <c r="F21" s="3">
        <v>85004</v>
      </c>
      <c r="G21" s="3" t="s">
        <v>27</v>
      </c>
      <c r="H21" s="11" t="s">
        <v>25</v>
      </c>
      <c r="I21" s="11"/>
      <c r="J21" s="3" t="s">
        <v>26</v>
      </c>
      <c r="K21" s="3" t="s">
        <v>28</v>
      </c>
      <c r="L21" s="3" t="s">
        <v>348</v>
      </c>
      <c r="M21" s="3">
        <v>6</v>
      </c>
      <c r="N21" s="5">
        <v>43029</v>
      </c>
      <c r="O21" s="5">
        <v>43035</v>
      </c>
      <c r="P21" s="5">
        <v>43217</v>
      </c>
      <c r="Q21" s="5">
        <v>43217</v>
      </c>
      <c r="R21" s="8">
        <f t="shared" si="0"/>
        <v>43217</v>
      </c>
      <c r="S21" s="11"/>
      <c r="T21" s="11"/>
      <c r="U21" s="11" t="str">
        <f t="shared" si="1"/>
        <v>RN</v>
      </c>
      <c r="V21" s="3">
        <v>700</v>
      </c>
      <c r="W21" s="11">
        <f t="shared" si="2"/>
        <v>602</v>
      </c>
      <c r="X21" s="11">
        <f t="shared" si="3"/>
        <v>49.000000000000007</v>
      </c>
      <c r="Y21" s="11">
        <f t="shared" si="4"/>
        <v>14</v>
      </c>
      <c r="Z21" s="11">
        <f t="shared" si="5"/>
        <v>35</v>
      </c>
      <c r="AA21" s="11">
        <f t="shared" si="6"/>
        <v>0</v>
      </c>
      <c r="AB21" s="11">
        <f t="shared" si="7"/>
        <v>7.0000000000000007E-2</v>
      </c>
      <c r="AC21" s="11">
        <f t="shared" si="8"/>
        <v>49</v>
      </c>
      <c r="AD21" s="11">
        <f t="shared" si="9"/>
        <v>8.1666666666666661</v>
      </c>
      <c r="AE21" s="11" t="str">
        <f t="shared" si="10"/>
        <v>Paid in full</v>
      </c>
      <c r="AF21" s="11" t="str">
        <f t="shared" si="11"/>
        <v>Not Applicable</v>
      </c>
      <c r="AG21" s="11" t="str">
        <f t="shared" si="12"/>
        <v>Y</v>
      </c>
      <c r="AH21" s="8" t="str">
        <f t="shared" si="13"/>
        <v>N</v>
      </c>
    </row>
    <row r="22" spans="1:34">
      <c r="A22" s="11">
        <v>320</v>
      </c>
      <c r="B22" s="3" t="s">
        <v>21</v>
      </c>
      <c r="C22" s="3" t="s">
        <v>23</v>
      </c>
      <c r="D22" s="3" t="s">
        <v>22</v>
      </c>
      <c r="E22" s="3" t="s">
        <v>24</v>
      </c>
      <c r="F22" s="3">
        <v>85004</v>
      </c>
      <c r="G22" s="3" t="s">
        <v>27</v>
      </c>
      <c r="H22" s="11" t="s">
        <v>25</v>
      </c>
      <c r="I22" s="11"/>
      <c r="J22" s="3" t="s">
        <v>26</v>
      </c>
      <c r="K22" s="3" t="s">
        <v>28</v>
      </c>
      <c r="L22" s="3" t="s">
        <v>349</v>
      </c>
      <c r="M22" s="3">
        <v>6</v>
      </c>
      <c r="N22" s="5">
        <v>43014</v>
      </c>
      <c r="O22" s="5">
        <v>43018</v>
      </c>
      <c r="P22" s="5">
        <v>43200</v>
      </c>
      <c r="Q22" s="5">
        <v>43200</v>
      </c>
      <c r="R22" s="8">
        <f t="shared" si="0"/>
        <v>43200</v>
      </c>
      <c r="S22" s="11"/>
      <c r="T22" s="11"/>
      <c r="U22" s="11" t="str">
        <f t="shared" si="1"/>
        <v>RN</v>
      </c>
      <c r="V22" s="3">
        <v>569</v>
      </c>
      <c r="W22" s="11">
        <f t="shared" si="2"/>
        <v>489.34</v>
      </c>
      <c r="X22" s="11">
        <f t="shared" si="3"/>
        <v>39.830000000000005</v>
      </c>
      <c r="Y22" s="11">
        <f t="shared" si="4"/>
        <v>11.38</v>
      </c>
      <c r="Z22" s="11">
        <f t="shared" si="5"/>
        <v>28.450000000000003</v>
      </c>
      <c r="AA22" s="11">
        <f t="shared" si="6"/>
        <v>0</v>
      </c>
      <c r="AB22" s="11">
        <f t="shared" si="7"/>
        <v>7.0000000000000007E-2</v>
      </c>
      <c r="AC22" s="11">
        <f t="shared" si="8"/>
        <v>39.830000000000005</v>
      </c>
      <c r="AD22" s="11">
        <f t="shared" si="9"/>
        <v>6.6383333333333345</v>
      </c>
      <c r="AE22" s="11" t="str">
        <f t="shared" si="10"/>
        <v>Paid in full</v>
      </c>
      <c r="AF22" s="11" t="str">
        <f t="shared" si="11"/>
        <v>Not Applicable</v>
      </c>
      <c r="AG22" s="11" t="str">
        <f t="shared" si="12"/>
        <v>Y</v>
      </c>
      <c r="AH22" s="8" t="str">
        <f t="shared" si="13"/>
        <v>N</v>
      </c>
    </row>
    <row r="23" spans="1:34">
      <c r="A23" s="11">
        <v>321</v>
      </c>
      <c r="B23" s="3" t="s">
        <v>21</v>
      </c>
      <c r="C23" s="3" t="s">
        <v>23</v>
      </c>
      <c r="D23" s="3" t="s">
        <v>22</v>
      </c>
      <c r="E23" s="3" t="s">
        <v>24</v>
      </c>
      <c r="F23" s="3">
        <v>85004</v>
      </c>
      <c r="G23" s="3" t="s">
        <v>27</v>
      </c>
      <c r="H23" s="11" t="s">
        <v>25</v>
      </c>
      <c r="I23" s="11"/>
      <c r="J23" s="3" t="s">
        <v>26</v>
      </c>
      <c r="K23" s="3" t="s">
        <v>28</v>
      </c>
      <c r="L23" s="3" t="s">
        <v>350</v>
      </c>
      <c r="M23" s="3">
        <v>6</v>
      </c>
      <c r="N23" s="5">
        <v>43024</v>
      </c>
      <c r="O23" s="5">
        <v>43029</v>
      </c>
      <c r="P23" s="5">
        <v>43211</v>
      </c>
      <c r="Q23" s="5">
        <v>43211</v>
      </c>
      <c r="R23" s="8">
        <f t="shared" si="0"/>
        <v>43211</v>
      </c>
      <c r="S23" s="11"/>
      <c r="T23" s="11"/>
      <c r="U23" s="11" t="str">
        <f t="shared" si="1"/>
        <v>RN</v>
      </c>
      <c r="V23" s="3">
        <v>854</v>
      </c>
      <c r="W23" s="11">
        <f t="shared" si="2"/>
        <v>734.43999999999994</v>
      </c>
      <c r="X23" s="11">
        <f t="shared" si="3"/>
        <v>59.780000000000008</v>
      </c>
      <c r="Y23" s="11">
        <f t="shared" si="4"/>
        <v>17.080000000000002</v>
      </c>
      <c r="Z23" s="11">
        <f t="shared" si="5"/>
        <v>42.7</v>
      </c>
      <c r="AA23" s="11">
        <f t="shared" si="6"/>
        <v>0</v>
      </c>
      <c r="AB23" s="11">
        <f t="shared" si="7"/>
        <v>7.0000000000000007E-2</v>
      </c>
      <c r="AC23" s="11">
        <f t="shared" si="8"/>
        <v>59.78</v>
      </c>
      <c r="AD23" s="11">
        <f t="shared" si="9"/>
        <v>9.9633333333333329</v>
      </c>
      <c r="AE23" s="11" t="str">
        <f t="shared" si="10"/>
        <v>Paid in full</v>
      </c>
      <c r="AF23" s="11" t="str">
        <f t="shared" si="11"/>
        <v>Not Applicable</v>
      </c>
      <c r="AG23" s="11" t="str">
        <f t="shared" si="12"/>
        <v>Y</v>
      </c>
      <c r="AH23" s="8" t="str">
        <f t="shared" si="13"/>
        <v>N</v>
      </c>
    </row>
    <row r="24" spans="1:34">
      <c r="A24" s="11">
        <v>322</v>
      </c>
      <c r="B24" s="3" t="s">
        <v>21</v>
      </c>
      <c r="C24" s="3" t="s">
        <v>23</v>
      </c>
      <c r="D24" s="3" t="s">
        <v>22</v>
      </c>
      <c r="E24" s="3" t="s">
        <v>24</v>
      </c>
      <c r="F24" s="3">
        <v>85004</v>
      </c>
      <c r="G24" s="3" t="s">
        <v>27</v>
      </c>
      <c r="H24" s="11" t="s">
        <v>25</v>
      </c>
      <c r="I24" s="11"/>
      <c r="J24" s="3" t="s">
        <v>26</v>
      </c>
      <c r="K24" s="3" t="s">
        <v>28</v>
      </c>
      <c r="L24" s="3" t="s">
        <v>351</v>
      </c>
      <c r="M24" s="3">
        <v>6</v>
      </c>
      <c r="N24" s="5">
        <v>43032</v>
      </c>
      <c r="O24" s="5">
        <v>43035</v>
      </c>
      <c r="P24" s="5">
        <v>43217</v>
      </c>
      <c r="Q24" s="5">
        <v>43217</v>
      </c>
      <c r="R24" s="8">
        <f t="shared" si="0"/>
        <v>43217</v>
      </c>
      <c r="S24" s="11"/>
      <c r="T24" s="11"/>
      <c r="U24" s="11" t="str">
        <f t="shared" si="1"/>
        <v>RN</v>
      </c>
      <c r="V24" s="3">
        <v>569</v>
      </c>
      <c r="W24" s="11">
        <f t="shared" si="2"/>
        <v>489.34</v>
      </c>
      <c r="X24" s="11">
        <f t="shared" si="3"/>
        <v>39.830000000000005</v>
      </c>
      <c r="Y24" s="11">
        <f t="shared" si="4"/>
        <v>11.38</v>
      </c>
      <c r="Z24" s="11">
        <f t="shared" si="5"/>
        <v>28.450000000000003</v>
      </c>
      <c r="AA24" s="11">
        <f t="shared" si="6"/>
        <v>0</v>
      </c>
      <c r="AB24" s="11">
        <f t="shared" si="7"/>
        <v>7.0000000000000007E-2</v>
      </c>
      <c r="AC24" s="11">
        <f t="shared" si="8"/>
        <v>39.830000000000005</v>
      </c>
      <c r="AD24" s="11">
        <f t="shared" si="9"/>
        <v>6.6383333333333345</v>
      </c>
      <c r="AE24" s="11" t="str">
        <f t="shared" si="10"/>
        <v>Paid in full</v>
      </c>
      <c r="AF24" s="11" t="str">
        <f t="shared" si="11"/>
        <v>Not Applicable</v>
      </c>
      <c r="AG24" s="11" t="str">
        <f t="shared" si="12"/>
        <v>Y</v>
      </c>
      <c r="AH24" s="8" t="str">
        <f t="shared" si="13"/>
        <v>N</v>
      </c>
    </row>
    <row r="25" spans="1:34">
      <c r="A25" s="11">
        <v>323</v>
      </c>
      <c r="B25" s="3" t="s">
        <v>21</v>
      </c>
      <c r="C25" s="3" t="s">
        <v>23</v>
      </c>
      <c r="D25" s="3" t="s">
        <v>22</v>
      </c>
      <c r="E25" s="3" t="s">
        <v>24</v>
      </c>
      <c r="F25" s="3">
        <v>85004</v>
      </c>
      <c r="G25" s="3" t="s">
        <v>27</v>
      </c>
      <c r="H25" s="11" t="s">
        <v>25</v>
      </c>
      <c r="I25" s="11"/>
      <c r="J25" s="3" t="s">
        <v>26</v>
      </c>
      <c r="K25" s="3" t="s">
        <v>28</v>
      </c>
      <c r="L25" s="3" t="s">
        <v>352</v>
      </c>
      <c r="M25" s="3">
        <v>6</v>
      </c>
      <c r="N25" s="5">
        <v>43040</v>
      </c>
      <c r="O25" s="5">
        <v>43045</v>
      </c>
      <c r="P25" s="5">
        <v>43226</v>
      </c>
      <c r="Q25" s="5">
        <v>43226</v>
      </c>
      <c r="R25" s="8">
        <f t="shared" si="0"/>
        <v>43226</v>
      </c>
      <c r="S25" s="11"/>
      <c r="T25" s="11"/>
      <c r="U25" s="11" t="str">
        <f t="shared" si="1"/>
        <v>RN</v>
      </c>
      <c r="V25" s="3">
        <v>580</v>
      </c>
      <c r="W25" s="11">
        <f t="shared" si="2"/>
        <v>498.8</v>
      </c>
      <c r="X25" s="11">
        <f t="shared" si="3"/>
        <v>40.6</v>
      </c>
      <c r="Y25" s="11">
        <f t="shared" si="4"/>
        <v>11.6</v>
      </c>
      <c r="Z25" s="11">
        <f t="shared" si="5"/>
        <v>29</v>
      </c>
      <c r="AA25" s="11">
        <f t="shared" si="6"/>
        <v>0</v>
      </c>
      <c r="AB25" s="11">
        <f t="shared" si="7"/>
        <v>7.0000000000000007E-2</v>
      </c>
      <c r="AC25" s="11">
        <f t="shared" si="8"/>
        <v>40.6</v>
      </c>
      <c r="AD25" s="11">
        <f t="shared" si="9"/>
        <v>6.7666666666666666</v>
      </c>
      <c r="AE25" s="11" t="str">
        <f t="shared" si="10"/>
        <v>Paid in full</v>
      </c>
      <c r="AF25" s="11" t="str">
        <f t="shared" si="11"/>
        <v>Not Applicable</v>
      </c>
      <c r="AG25" s="11" t="str">
        <f t="shared" si="12"/>
        <v>Y</v>
      </c>
      <c r="AH25" s="8" t="str">
        <f t="shared" si="13"/>
        <v>N</v>
      </c>
    </row>
    <row r="26" spans="1:34">
      <c r="A26" s="11">
        <v>324</v>
      </c>
      <c r="B26" s="3" t="s">
        <v>21</v>
      </c>
      <c r="C26" s="3" t="s">
        <v>23</v>
      </c>
      <c r="D26" s="3" t="s">
        <v>22</v>
      </c>
      <c r="E26" s="3" t="s">
        <v>24</v>
      </c>
      <c r="F26" s="3">
        <v>85004</v>
      </c>
      <c r="G26" s="3" t="s">
        <v>27</v>
      </c>
      <c r="H26" s="11" t="s">
        <v>25</v>
      </c>
      <c r="I26" s="11"/>
      <c r="J26" s="3" t="s">
        <v>26</v>
      </c>
      <c r="K26" s="3" t="s">
        <v>28</v>
      </c>
      <c r="L26" s="3" t="s">
        <v>353</v>
      </c>
      <c r="M26" s="3">
        <v>6</v>
      </c>
      <c r="N26" s="5">
        <v>43048</v>
      </c>
      <c r="O26" s="5">
        <v>43054</v>
      </c>
      <c r="P26" s="5">
        <v>43235</v>
      </c>
      <c r="Q26" s="5">
        <v>43235</v>
      </c>
      <c r="R26" s="8">
        <f t="shared" si="0"/>
        <v>43235</v>
      </c>
      <c r="S26" s="11"/>
      <c r="T26" s="11"/>
      <c r="U26" s="11" t="str">
        <f t="shared" si="1"/>
        <v>RN</v>
      </c>
      <c r="V26" s="3">
        <v>650</v>
      </c>
      <c r="W26" s="11">
        <f t="shared" si="2"/>
        <v>559</v>
      </c>
      <c r="X26" s="11">
        <f t="shared" si="3"/>
        <v>45.500000000000007</v>
      </c>
      <c r="Y26" s="11">
        <f t="shared" si="4"/>
        <v>13</v>
      </c>
      <c r="Z26" s="11">
        <f t="shared" si="5"/>
        <v>32.5</v>
      </c>
      <c r="AA26" s="11">
        <f t="shared" si="6"/>
        <v>0</v>
      </c>
      <c r="AB26" s="11">
        <f t="shared" si="7"/>
        <v>7.0000000000000007E-2</v>
      </c>
      <c r="AC26" s="11">
        <f t="shared" si="8"/>
        <v>45.5</v>
      </c>
      <c r="AD26" s="11">
        <f t="shared" si="9"/>
        <v>7.583333333333333</v>
      </c>
      <c r="AE26" s="11" t="str">
        <f t="shared" si="10"/>
        <v>Paid in full</v>
      </c>
      <c r="AF26" s="11" t="str">
        <f t="shared" si="11"/>
        <v>Not Applicable</v>
      </c>
      <c r="AG26" s="11" t="str">
        <f t="shared" si="12"/>
        <v>Y</v>
      </c>
      <c r="AH26" s="8" t="str">
        <f t="shared" si="13"/>
        <v>N</v>
      </c>
    </row>
    <row r="27" spans="1:34">
      <c r="A27" s="11">
        <v>325</v>
      </c>
      <c r="B27" s="3" t="s">
        <v>21</v>
      </c>
      <c r="C27" s="3" t="s">
        <v>23</v>
      </c>
      <c r="D27" s="3" t="s">
        <v>22</v>
      </c>
      <c r="E27" s="3" t="s">
        <v>24</v>
      </c>
      <c r="F27" s="3">
        <v>85004</v>
      </c>
      <c r="G27" s="3" t="s">
        <v>27</v>
      </c>
      <c r="H27" s="11" t="s">
        <v>25</v>
      </c>
      <c r="I27" s="11"/>
      <c r="J27" s="3" t="s">
        <v>26</v>
      </c>
      <c r="K27" s="3" t="s">
        <v>28</v>
      </c>
      <c r="L27" s="3" t="s">
        <v>354</v>
      </c>
      <c r="M27" s="3">
        <v>6</v>
      </c>
      <c r="N27" s="5">
        <v>43055</v>
      </c>
      <c r="O27" s="5">
        <v>43059</v>
      </c>
      <c r="P27" s="5">
        <v>43240</v>
      </c>
      <c r="Q27" s="5">
        <v>43240</v>
      </c>
      <c r="R27" s="8">
        <f t="shared" si="0"/>
        <v>43240</v>
      </c>
      <c r="S27" s="11"/>
      <c r="T27" s="11"/>
      <c r="U27" s="11" t="str">
        <f t="shared" si="1"/>
        <v>RN</v>
      </c>
      <c r="V27" s="3">
        <v>900</v>
      </c>
      <c r="W27" s="11">
        <f t="shared" si="2"/>
        <v>774</v>
      </c>
      <c r="X27" s="11">
        <f t="shared" si="3"/>
        <v>63.000000000000007</v>
      </c>
      <c r="Y27" s="11">
        <f t="shared" si="4"/>
        <v>18</v>
      </c>
      <c r="Z27" s="11">
        <f t="shared" si="5"/>
        <v>45</v>
      </c>
      <c r="AA27" s="11">
        <f t="shared" si="6"/>
        <v>0</v>
      </c>
      <c r="AB27" s="11">
        <f t="shared" si="7"/>
        <v>7.0000000000000007E-2</v>
      </c>
      <c r="AC27" s="11">
        <f t="shared" si="8"/>
        <v>63</v>
      </c>
      <c r="AD27" s="11">
        <f t="shared" si="9"/>
        <v>10.5</v>
      </c>
      <c r="AE27" s="11" t="str">
        <f t="shared" si="10"/>
        <v>Paid in full</v>
      </c>
      <c r="AF27" s="11" t="str">
        <f t="shared" si="11"/>
        <v>Not Applicable</v>
      </c>
      <c r="AG27" s="11" t="str">
        <f t="shared" si="12"/>
        <v>Y</v>
      </c>
      <c r="AH27" s="8" t="str">
        <f t="shared" si="13"/>
        <v>N</v>
      </c>
    </row>
    <row r="28" spans="1:34">
      <c r="A28" s="11">
        <v>326</v>
      </c>
      <c r="B28" s="3" t="s">
        <v>21</v>
      </c>
      <c r="C28" s="3" t="s">
        <v>23</v>
      </c>
      <c r="D28" s="3" t="s">
        <v>22</v>
      </c>
      <c r="E28" s="3" t="s">
        <v>24</v>
      </c>
      <c r="F28" s="3">
        <v>85004</v>
      </c>
      <c r="G28" s="3" t="s">
        <v>27</v>
      </c>
      <c r="H28" s="11" t="s">
        <v>25</v>
      </c>
      <c r="I28" s="11"/>
      <c r="J28" s="3" t="s">
        <v>26</v>
      </c>
      <c r="K28" s="3" t="s">
        <v>28</v>
      </c>
      <c r="L28" s="3" t="s">
        <v>355</v>
      </c>
      <c r="M28" s="3">
        <v>6</v>
      </c>
      <c r="N28" s="5">
        <v>43060</v>
      </c>
      <c r="O28" s="5">
        <v>43063</v>
      </c>
      <c r="P28" s="5">
        <v>43244</v>
      </c>
      <c r="Q28" s="5">
        <v>43244</v>
      </c>
      <c r="R28" s="8">
        <f t="shared" si="0"/>
        <v>43244</v>
      </c>
      <c r="S28" s="11"/>
      <c r="T28" s="11"/>
      <c r="U28" s="11" t="str">
        <f t="shared" si="1"/>
        <v>RN</v>
      </c>
      <c r="V28" s="3">
        <v>750</v>
      </c>
      <c r="W28" s="11">
        <f t="shared" si="2"/>
        <v>645</v>
      </c>
      <c r="X28" s="11">
        <f t="shared" si="3"/>
        <v>52.500000000000007</v>
      </c>
      <c r="Y28" s="11">
        <f t="shared" si="4"/>
        <v>15</v>
      </c>
      <c r="Z28" s="11">
        <f t="shared" si="5"/>
        <v>37.5</v>
      </c>
      <c r="AA28" s="11">
        <f t="shared" si="6"/>
        <v>0</v>
      </c>
      <c r="AB28" s="11">
        <f t="shared" si="7"/>
        <v>7.0000000000000007E-2</v>
      </c>
      <c r="AC28" s="11">
        <f t="shared" si="8"/>
        <v>52.5</v>
      </c>
      <c r="AD28" s="11">
        <f t="shared" si="9"/>
        <v>8.75</v>
      </c>
      <c r="AE28" s="11" t="str">
        <f t="shared" si="10"/>
        <v>Paid in full</v>
      </c>
      <c r="AF28" s="11" t="str">
        <f t="shared" si="11"/>
        <v>Not Applicable</v>
      </c>
      <c r="AG28" s="11" t="str">
        <f t="shared" si="12"/>
        <v>Y</v>
      </c>
      <c r="AH28" s="8" t="str">
        <f t="shared" si="13"/>
        <v>N</v>
      </c>
    </row>
    <row r="29" spans="1:34">
      <c r="A29" s="11">
        <v>327</v>
      </c>
      <c r="B29" s="3" t="s">
        <v>21</v>
      </c>
      <c r="C29" s="3" t="s">
        <v>23</v>
      </c>
      <c r="D29" s="3" t="s">
        <v>22</v>
      </c>
      <c r="E29" s="3" t="s">
        <v>24</v>
      </c>
      <c r="F29" s="3">
        <v>85004</v>
      </c>
      <c r="G29" s="3" t="s">
        <v>27</v>
      </c>
      <c r="H29" s="11" t="s">
        <v>25</v>
      </c>
      <c r="I29" s="11"/>
      <c r="J29" s="3" t="s">
        <v>26</v>
      </c>
      <c r="K29" s="3" t="s">
        <v>28</v>
      </c>
      <c r="L29" s="3" t="s">
        <v>356</v>
      </c>
      <c r="M29" s="3">
        <v>6</v>
      </c>
      <c r="N29" s="5">
        <v>43125</v>
      </c>
      <c r="O29" s="5">
        <v>43128</v>
      </c>
      <c r="P29" s="5">
        <v>43309</v>
      </c>
      <c r="Q29" s="5">
        <v>43309</v>
      </c>
      <c r="R29" s="8">
        <f t="shared" si="0"/>
        <v>43309</v>
      </c>
      <c r="S29" s="11"/>
      <c r="T29" s="11"/>
      <c r="U29" s="11" t="str">
        <f t="shared" si="1"/>
        <v>RN</v>
      </c>
      <c r="V29" s="3">
        <v>623</v>
      </c>
      <c r="W29" s="11">
        <f t="shared" si="2"/>
        <v>535.78</v>
      </c>
      <c r="X29" s="11">
        <f t="shared" si="3"/>
        <v>43.610000000000007</v>
      </c>
      <c r="Y29" s="11">
        <f t="shared" si="4"/>
        <v>12.46</v>
      </c>
      <c r="Z29" s="11">
        <f t="shared" si="5"/>
        <v>31.150000000000002</v>
      </c>
      <c r="AA29" s="11">
        <f t="shared" si="6"/>
        <v>0</v>
      </c>
      <c r="AB29" s="11">
        <f t="shared" si="7"/>
        <v>7.0000000000000007E-2</v>
      </c>
      <c r="AC29" s="11">
        <f t="shared" si="8"/>
        <v>43.61</v>
      </c>
      <c r="AD29" s="11">
        <f t="shared" si="9"/>
        <v>7.2683333333333335</v>
      </c>
      <c r="AE29" s="11" t="str">
        <f t="shared" si="10"/>
        <v>Paid in full</v>
      </c>
      <c r="AF29" s="11" t="str">
        <f t="shared" si="11"/>
        <v>Not Applicable</v>
      </c>
      <c r="AG29" s="11" t="str">
        <f t="shared" si="12"/>
        <v>Y</v>
      </c>
      <c r="AH29" s="8" t="str">
        <f t="shared" si="13"/>
        <v>N</v>
      </c>
    </row>
    <row r="30" spans="1:34">
      <c r="A30" s="11">
        <v>328</v>
      </c>
      <c r="B30" s="3" t="s">
        <v>21</v>
      </c>
      <c r="C30" s="3" t="s">
        <v>23</v>
      </c>
      <c r="D30" s="3" t="s">
        <v>22</v>
      </c>
      <c r="E30" s="3" t="s">
        <v>24</v>
      </c>
      <c r="F30" s="3">
        <v>85004</v>
      </c>
      <c r="G30" s="3" t="s">
        <v>27</v>
      </c>
      <c r="H30" s="11" t="s">
        <v>25</v>
      </c>
      <c r="I30" s="11"/>
      <c r="J30" s="3" t="s">
        <v>26</v>
      </c>
      <c r="K30" s="3" t="s">
        <v>28</v>
      </c>
      <c r="L30" s="3" t="s">
        <v>357</v>
      </c>
      <c r="M30" s="3">
        <v>6</v>
      </c>
      <c r="N30" s="5">
        <v>43142</v>
      </c>
      <c r="O30" s="5">
        <v>43147</v>
      </c>
      <c r="P30" s="5">
        <v>43328</v>
      </c>
      <c r="Q30" s="5">
        <v>43328</v>
      </c>
      <c r="R30" s="8">
        <f t="shared" si="0"/>
        <v>43328</v>
      </c>
      <c r="S30" s="11"/>
      <c r="T30" s="11"/>
      <c r="U30" s="11" t="str">
        <f t="shared" si="1"/>
        <v>RN</v>
      </c>
      <c r="V30" s="3">
        <v>654</v>
      </c>
      <c r="W30" s="11">
        <f t="shared" si="2"/>
        <v>562.43999999999994</v>
      </c>
      <c r="X30" s="11">
        <f t="shared" si="3"/>
        <v>45.78</v>
      </c>
      <c r="Y30" s="11">
        <f t="shared" si="4"/>
        <v>13.08</v>
      </c>
      <c r="Z30" s="11">
        <f t="shared" si="5"/>
        <v>32.700000000000003</v>
      </c>
      <c r="AA30" s="11">
        <f t="shared" si="6"/>
        <v>0</v>
      </c>
      <c r="AB30" s="11">
        <f t="shared" si="7"/>
        <v>7.0000000000000007E-2</v>
      </c>
      <c r="AC30" s="11">
        <f t="shared" si="8"/>
        <v>45.78</v>
      </c>
      <c r="AD30" s="11">
        <f t="shared" si="9"/>
        <v>7.63</v>
      </c>
      <c r="AE30" s="11" t="str">
        <f t="shared" si="10"/>
        <v>Paid in full</v>
      </c>
      <c r="AF30" s="11" t="str">
        <f t="shared" si="11"/>
        <v>Not Applicable</v>
      </c>
      <c r="AG30" s="11" t="str">
        <f t="shared" si="12"/>
        <v>Y</v>
      </c>
      <c r="AH30" s="8" t="str">
        <f t="shared" si="13"/>
        <v>N</v>
      </c>
    </row>
    <row r="31" spans="1:34">
      <c r="A31" s="11">
        <v>329</v>
      </c>
      <c r="B31" s="3" t="s">
        <v>21</v>
      </c>
      <c r="C31" s="3" t="s">
        <v>23</v>
      </c>
      <c r="D31" s="3" t="s">
        <v>22</v>
      </c>
      <c r="E31" s="3" t="s">
        <v>24</v>
      </c>
      <c r="F31" s="3">
        <v>85004</v>
      </c>
      <c r="G31" s="3" t="s">
        <v>27</v>
      </c>
      <c r="H31" s="11" t="s">
        <v>25</v>
      </c>
      <c r="I31" s="11"/>
      <c r="J31" s="3" t="s">
        <v>26</v>
      </c>
      <c r="K31" s="3" t="s">
        <v>28</v>
      </c>
      <c r="L31" s="3" t="s">
        <v>358</v>
      </c>
      <c r="M31" s="3">
        <v>12</v>
      </c>
      <c r="N31" s="5">
        <v>42966</v>
      </c>
      <c r="O31" s="5">
        <v>42967</v>
      </c>
      <c r="P31" s="5">
        <v>43332</v>
      </c>
      <c r="Q31" s="5">
        <v>43332</v>
      </c>
      <c r="R31" s="8">
        <f t="shared" si="0"/>
        <v>43332</v>
      </c>
      <c r="S31" s="11"/>
      <c r="T31" s="11"/>
      <c r="U31" s="11" t="str">
        <f t="shared" si="1"/>
        <v>RN</v>
      </c>
      <c r="V31" s="3">
        <v>1324</v>
      </c>
      <c r="W31" s="11">
        <f t="shared" si="2"/>
        <v>1138.6399999999999</v>
      </c>
      <c r="X31" s="11">
        <f t="shared" si="3"/>
        <v>92.68</v>
      </c>
      <c r="Y31" s="11">
        <f t="shared" si="4"/>
        <v>26.48</v>
      </c>
      <c r="Z31" s="11">
        <f t="shared" si="5"/>
        <v>66.2</v>
      </c>
      <c r="AA31" s="11">
        <f t="shared" si="6"/>
        <v>0</v>
      </c>
      <c r="AB31" s="11">
        <f t="shared" si="7"/>
        <v>7.0000000000000007E-2</v>
      </c>
      <c r="AC31" s="11">
        <f t="shared" si="8"/>
        <v>92.68</v>
      </c>
      <c r="AD31" s="11">
        <f t="shared" si="9"/>
        <v>7.7233333333333336</v>
      </c>
      <c r="AE31" s="11" t="str">
        <f t="shared" si="10"/>
        <v>Paid in full</v>
      </c>
      <c r="AF31" s="11" t="str">
        <f t="shared" si="11"/>
        <v>Not Applicable</v>
      </c>
      <c r="AG31" s="11" t="str">
        <f t="shared" si="12"/>
        <v>Y</v>
      </c>
      <c r="AH31" s="8" t="str">
        <f t="shared" si="13"/>
        <v>N</v>
      </c>
    </row>
    <row r="32" spans="1:34">
      <c r="A32" s="11">
        <v>330</v>
      </c>
      <c r="B32" s="3" t="s">
        <v>21</v>
      </c>
      <c r="C32" s="3" t="s">
        <v>23</v>
      </c>
      <c r="D32" s="3" t="s">
        <v>22</v>
      </c>
      <c r="E32" s="3" t="s">
        <v>24</v>
      </c>
      <c r="F32" s="3">
        <v>85004</v>
      </c>
      <c r="G32" s="3" t="s">
        <v>27</v>
      </c>
      <c r="H32" s="11" t="s">
        <v>25</v>
      </c>
      <c r="I32" s="11"/>
      <c r="J32" s="3" t="s">
        <v>26</v>
      </c>
      <c r="K32" s="3" t="s">
        <v>28</v>
      </c>
      <c r="L32" s="3" t="s">
        <v>359</v>
      </c>
      <c r="M32" s="3">
        <v>12</v>
      </c>
      <c r="N32" s="5">
        <v>42948</v>
      </c>
      <c r="O32" s="5">
        <v>42949</v>
      </c>
      <c r="P32" s="5">
        <v>43314</v>
      </c>
      <c r="Q32" s="5">
        <v>43314</v>
      </c>
      <c r="R32" s="8">
        <f t="shared" si="0"/>
        <v>43314</v>
      </c>
      <c r="S32" s="11"/>
      <c r="T32" s="11"/>
      <c r="U32" s="11" t="str">
        <f t="shared" si="1"/>
        <v>RN</v>
      </c>
      <c r="V32" s="3">
        <v>1555</v>
      </c>
      <c r="W32" s="11">
        <f t="shared" si="2"/>
        <v>1337.3</v>
      </c>
      <c r="X32" s="11">
        <f t="shared" si="3"/>
        <v>108.85000000000001</v>
      </c>
      <c r="Y32" s="11">
        <f t="shared" si="4"/>
        <v>31.1</v>
      </c>
      <c r="Z32" s="11">
        <f t="shared" si="5"/>
        <v>77.75</v>
      </c>
      <c r="AA32" s="11">
        <f t="shared" si="6"/>
        <v>0</v>
      </c>
      <c r="AB32" s="11">
        <f t="shared" si="7"/>
        <v>7.0000000000000007E-2</v>
      </c>
      <c r="AC32" s="11">
        <f t="shared" si="8"/>
        <v>108.85</v>
      </c>
      <c r="AD32" s="11">
        <f t="shared" si="9"/>
        <v>9.0708333333333329</v>
      </c>
      <c r="AE32" s="11" t="str">
        <f t="shared" si="10"/>
        <v>Paid in full</v>
      </c>
      <c r="AF32" s="11" t="str">
        <f t="shared" si="11"/>
        <v>Not Applicable</v>
      </c>
      <c r="AG32" s="11" t="str">
        <f t="shared" si="12"/>
        <v>Y</v>
      </c>
      <c r="AH32" s="8" t="str">
        <f t="shared" si="13"/>
        <v>N</v>
      </c>
    </row>
    <row r="33" spans="1:34">
      <c r="A33" s="11">
        <v>331</v>
      </c>
      <c r="B33" s="3" t="s">
        <v>21</v>
      </c>
      <c r="C33" s="3" t="s">
        <v>23</v>
      </c>
      <c r="D33" s="3" t="s">
        <v>22</v>
      </c>
      <c r="E33" s="3" t="s">
        <v>24</v>
      </c>
      <c r="F33" s="3">
        <v>85004</v>
      </c>
      <c r="G33" s="3" t="s">
        <v>27</v>
      </c>
      <c r="H33" s="11" t="s">
        <v>25</v>
      </c>
      <c r="I33" s="11"/>
      <c r="J33" s="3" t="s">
        <v>26</v>
      </c>
      <c r="K33" s="3" t="s">
        <v>28</v>
      </c>
      <c r="L33" s="3" t="s">
        <v>360</v>
      </c>
      <c r="M33" s="3">
        <v>6</v>
      </c>
      <c r="N33" s="5">
        <v>42982</v>
      </c>
      <c r="O33" s="5">
        <v>42984</v>
      </c>
      <c r="P33" s="5">
        <v>43165</v>
      </c>
      <c r="Q33" s="5">
        <v>43165</v>
      </c>
      <c r="R33" s="8">
        <f t="shared" si="0"/>
        <v>43165</v>
      </c>
      <c r="S33" s="11"/>
      <c r="T33" s="11"/>
      <c r="U33" s="11" t="str">
        <f t="shared" si="1"/>
        <v>RN</v>
      </c>
      <c r="V33" s="3">
        <v>425</v>
      </c>
      <c r="W33" s="11">
        <f t="shared" si="2"/>
        <v>365.5</v>
      </c>
      <c r="X33" s="11">
        <f t="shared" si="3"/>
        <v>29.750000000000004</v>
      </c>
      <c r="Y33" s="11">
        <f t="shared" si="4"/>
        <v>8.5</v>
      </c>
      <c r="Z33" s="11">
        <f t="shared" si="5"/>
        <v>21.25</v>
      </c>
      <c r="AA33" s="11">
        <f t="shared" si="6"/>
        <v>0</v>
      </c>
      <c r="AB33" s="11">
        <f t="shared" si="7"/>
        <v>7.0000000000000007E-2</v>
      </c>
      <c r="AC33" s="11">
        <f t="shared" si="8"/>
        <v>29.75</v>
      </c>
      <c r="AD33" s="11">
        <f t="shared" si="9"/>
        <v>4.958333333333333</v>
      </c>
      <c r="AE33" s="11" t="str">
        <f t="shared" si="10"/>
        <v>Paid in full</v>
      </c>
      <c r="AF33" s="11" t="str">
        <f t="shared" si="11"/>
        <v>Not Applicable</v>
      </c>
      <c r="AG33" s="11" t="str">
        <f t="shared" si="12"/>
        <v>Y</v>
      </c>
      <c r="AH33" s="8" t="str">
        <f t="shared" si="13"/>
        <v>N</v>
      </c>
    </row>
    <row r="34" spans="1:34">
      <c r="A34" s="11">
        <v>332</v>
      </c>
      <c r="B34" s="3" t="s">
        <v>21</v>
      </c>
      <c r="C34" s="3" t="s">
        <v>23</v>
      </c>
      <c r="D34" s="3" t="s">
        <v>22</v>
      </c>
      <c r="E34" s="3" t="s">
        <v>24</v>
      </c>
      <c r="F34" s="3">
        <v>85004</v>
      </c>
      <c r="G34" s="3" t="s">
        <v>27</v>
      </c>
      <c r="H34" s="11" t="s">
        <v>25</v>
      </c>
      <c r="I34" s="11"/>
      <c r="J34" s="3" t="s">
        <v>26</v>
      </c>
      <c r="K34" s="3" t="s">
        <v>28</v>
      </c>
      <c r="L34" s="3" t="s">
        <v>361</v>
      </c>
      <c r="M34" s="3">
        <v>6</v>
      </c>
      <c r="N34" s="5">
        <v>42986</v>
      </c>
      <c r="O34" s="5">
        <v>42988</v>
      </c>
      <c r="P34" s="5">
        <v>43169</v>
      </c>
      <c r="Q34" s="5">
        <v>43169</v>
      </c>
      <c r="R34" s="8">
        <f t="shared" si="0"/>
        <v>43169</v>
      </c>
      <c r="S34" s="11"/>
      <c r="T34" s="11"/>
      <c r="U34" s="11" t="str">
        <f t="shared" si="1"/>
        <v>RN</v>
      </c>
      <c r="V34" s="3">
        <v>658</v>
      </c>
      <c r="W34" s="11">
        <f t="shared" si="2"/>
        <v>565.88</v>
      </c>
      <c r="X34" s="11">
        <f t="shared" si="3"/>
        <v>46.06</v>
      </c>
      <c r="Y34" s="11">
        <f t="shared" si="4"/>
        <v>13.16</v>
      </c>
      <c r="Z34" s="11">
        <f t="shared" si="5"/>
        <v>32.9</v>
      </c>
      <c r="AA34" s="11">
        <f t="shared" si="6"/>
        <v>0</v>
      </c>
      <c r="AB34" s="11">
        <f t="shared" si="7"/>
        <v>7.0000000000000007E-2</v>
      </c>
      <c r="AC34" s="11">
        <f t="shared" si="8"/>
        <v>46.06</v>
      </c>
      <c r="AD34" s="11">
        <f t="shared" si="9"/>
        <v>7.6766666666666667</v>
      </c>
      <c r="AE34" s="11" t="str">
        <f t="shared" si="10"/>
        <v>Paid in full</v>
      </c>
      <c r="AF34" s="11" t="str">
        <f t="shared" si="11"/>
        <v>Not Applicable</v>
      </c>
      <c r="AG34" s="11" t="str">
        <f t="shared" si="12"/>
        <v>Y</v>
      </c>
      <c r="AH34" s="8" t="str">
        <f t="shared" si="13"/>
        <v>N</v>
      </c>
    </row>
    <row r="35" spans="1:34">
      <c r="A35" s="11">
        <v>333</v>
      </c>
      <c r="B35" s="3" t="s">
        <v>21</v>
      </c>
      <c r="C35" s="3" t="s">
        <v>23</v>
      </c>
      <c r="D35" s="3" t="s">
        <v>22</v>
      </c>
      <c r="E35" s="3" t="s">
        <v>24</v>
      </c>
      <c r="F35" s="3">
        <v>85004</v>
      </c>
      <c r="G35" s="3" t="s">
        <v>27</v>
      </c>
      <c r="H35" s="11" t="s">
        <v>25</v>
      </c>
      <c r="I35" s="11"/>
      <c r="J35" s="3" t="s">
        <v>26</v>
      </c>
      <c r="K35" s="3" t="s">
        <v>28</v>
      </c>
      <c r="L35" s="3" t="s">
        <v>362</v>
      </c>
      <c r="M35" s="3">
        <v>6</v>
      </c>
      <c r="N35" s="5">
        <v>42988</v>
      </c>
      <c r="O35" s="5">
        <v>42993</v>
      </c>
      <c r="P35" s="5">
        <v>43174</v>
      </c>
      <c r="Q35" s="5">
        <v>43174</v>
      </c>
      <c r="R35" s="8">
        <f t="shared" si="0"/>
        <v>43174</v>
      </c>
      <c r="S35" s="11"/>
      <c r="T35" s="11"/>
      <c r="U35" s="11" t="str">
        <f t="shared" si="1"/>
        <v>RN</v>
      </c>
      <c r="V35" s="3">
        <v>587</v>
      </c>
      <c r="W35" s="11">
        <f t="shared" si="2"/>
        <v>504.82</v>
      </c>
      <c r="X35" s="11">
        <f t="shared" si="3"/>
        <v>41.09</v>
      </c>
      <c r="Y35" s="11">
        <f t="shared" si="4"/>
        <v>11.74</v>
      </c>
      <c r="Z35" s="11">
        <f t="shared" si="5"/>
        <v>29.35</v>
      </c>
      <c r="AA35" s="11">
        <f t="shared" si="6"/>
        <v>0</v>
      </c>
      <c r="AB35" s="11">
        <f t="shared" si="7"/>
        <v>7.0000000000000007E-2</v>
      </c>
      <c r="AC35" s="11">
        <f t="shared" si="8"/>
        <v>41.09</v>
      </c>
      <c r="AD35" s="11">
        <f t="shared" si="9"/>
        <v>6.8483333333333336</v>
      </c>
      <c r="AE35" s="11" t="str">
        <f t="shared" si="10"/>
        <v>Paid in full</v>
      </c>
      <c r="AF35" s="11" t="str">
        <f t="shared" si="11"/>
        <v>Not Applicable</v>
      </c>
      <c r="AG35" s="11" t="str">
        <f t="shared" si="12"/>
        <v>Y</v>
      </c>
      <c r="AH35" s="8" t="str">
        <f t="shared" si="13"/>
        <v>N</v>
      </c>
    </row>
    <row r="36" spans="1:34">
      <c r="A36" s="11">
        <v>334</v>
      </c>
      <c r="B36" s="3" t="s">
        <v>21</v>
      </c>
      <c r="C36" s="3" t="s">
        <v>23</v>
      </c>
      <c r="D36" s="3" t="s">
        <v>22</v>
      </c>
      <c r="E36" s="3" t="s">
        <v>24</v>
      </c>
      <c r="F36" s="3">
        <v>85004</v>
      </c>
      <c r="G36" s="3" t="s">
        <v>27</v>
      </c>
      <c r="H36" s="11" t="s">
        <v>25</v>
      </c>
      <c r="I36" s="11"/>
      <c r="J36" s="3" t="s">
        <v>26</v>
      </c>
      <c r="K36" s="3" t="s">
        <v>28</v>
      </c>
      <c r="L36" s="3" t="s">
        <v>363</v>
      </c>
      <c r="M36" s="3">
        <v>6</v>
      </c>
      <c r="N36" s="5">
        <v>42990</v>
      </c>
      <c r="O36" s="5">
        <v>42994</v>
      </c>
      <c r="P36" s="5">
        <v>43175</v>
      </c>
      <c r="Q36" s="5">
        <v>43175</v>
      </c>
      <c r="R36" s="8">
        <f t="shared" si="0"/>
        <v>43175</v>
      </c>
      <c r="S36" s="11"/>
      <c r="T36" s="11"/>
      <c r="U36" s="11" t="str">
        <f t="shared" si="1"/>
        <v>RN</v>
      </c>
      <c r="V36" s="3">
        <v>547</v>
      </c>
      <c r="W36" s="11">
        <f t="shared" si="2"/>
        <v>470.42</v>
      </c>
      <c r="X36" s="11">
        <f t="shared" si="3"/>
        <v>38.290000000000006</v>
      </c>
      <c r="Y36" s="11">
        <f t="shared" si="4"/>
        <v>10.94</v>
      </c>
      <c r="Z36" s="11">
        <f t="shared" si="5"/>
        <v>27.35</v>
      </c>
      <c r="AA36" s="11">
        <f t="shared" si="6"/>
        <v>0</v>
      </c>
      <c r="AB36" s="11">
        <f t="shared" si="7"/>
        <v>7.0000000000000007E-2</v>
      </c>
      <c r="AC36" s="11">
        <f t="shared" si="8"/>
        <v>38.29</v>
      </c>
      <c r="AD36" s="11">
        <f t="shared" si="9"/>
        <v>6.3816666666666668</v>
      </c>
      <c r="AE36" s="11" t="str">
        <f t="shared" si="10"/>
        <v>Paid in full</v>
      </c>
      <c r="AF36" s="11" t="str">
        <f t="shared" si="11"/>
        <v>Not Applicable</v>
      </c>
      <c r="AG36" s="11" t="str">
        <f t="shared" si="12"/>
        <v>Y</v>
      </c>
      <c r="AH36" s="8" t="str">
        <f t="shared" si="13"/>
        <v>N</v>
      </c>
    </row>
    <row r="37" spans="1:34">
      <c r="A37" s="11">
        <v>335</v>
      </c>
      <c r="B37" s="3" t="s">
        <v>21</v>
      </c>
      <c r="C37" s="3" t="s">
        <v>23</v>
      </c>
      <c r="D37" s="3" t="s">
        <v>22</v>
      </c>
      <c r="E37" s="3" t="s">
        <v>24</v>
      </c>
      <c r="F37" s="3">
        <v>85004</v>
      </c>
      <c r="G37" s="3" t="s">
        <v>27</v>
      </c>
      <c r="H37" s="11" t="s">
        <v>25</v>
      </c>
      <c r="I37" s="11"/>
      <c r="J37" s="3" t="s">
        <v>26</v>
      </c>
      <c r="K37" s="3" t="s">
        <v>28</v>
      </c>
      <c r="L37" s="3" t="s">
        <v>364</v>
      </c>
      <c r="M37" s="3">
        <v>6</v>
      </c>
      <c r="N37" s="5">
        <v>42994</v>
      </c>
      <c r="O37" s="5">
        <v>42998</v>
      </c>
      <c r="P37" s="5">
        <v>43179</v>
      </c>
      <c r="Q37" s="5">
        <v>43179</v>
      </c>
      <c r="R37" s="8">
        <f t="shared" si="0"/>
        <v>43179</v>
      </c>
      <c r="S37" s="11"/>
      <c r="T37" s="11"/>
      <c r="U37" s="11" t="str">
        <f t="shared" si="1"/>
        <v>RN</v>
      </c>
      <c r="V37" s="3">
        <v>987</v>
      </c>
      <c r="W37" s="11">
        <f t="shared" si="2"/>
        <v>848.81999999999994</v>
      </c>
      <c r="X37" s="11">
        <f t="shared" si="3"/>
        <v>69.09</v>
      </c>
      <c r="Y37" s="11">
        <f t="shared" si="4"/>
        <v>19.740000000000002</v>
      </c>
      <c r="Z37" s="11">
        <f t="shared" si="5"/>
        <v>49.35</v>
      </c>
      <c r="AA37" s="11">
        <f t="shared" si="6"/>
        <v>0</v>
      </c>
      <c r="AB37" s="11">
        <f t="shared" si="7"/>
        <v>7.0000000000000007E-2</v>
      </c>
      <c r="AC37" s="11">
        <f t="shared" si="8"/>
        <v>69.09</v>
      </c>
      <c r="AD37" s="11">
        <f t="shared" si="9"/>
        <v>11.515000000000001</v>
      </c>
      <c r="AE37" s="11" t="str">
        <f t="shared" si="10"/>
        <v>Paid in full</v>
      </c>
      <c r="AF37" s="11" t="str">
        <f t="shared" si="11"/>
        <v>Not Applicable</v>
      </c>
      <c r="AG37" s="11" t="str">
        <f t="shared" si="12"/>
        <v>Y</v>
      </c>
      <c r="AH37" s="8" t="str">
        <f t="shared" si="13"/>
        <v>N</v>
      </c>
    </row>
    <row r="38" spans="1:34">
      <c r="A38" s="11">
        <v>336</v>
      </c>
      <c r="B38" s="3" t="s">
        <v>21</v>
      </c>
      <c r="C38" s="3" t="s">
        <v>23</v>
      </c>
      <c r="D38" s="3" t="s">
        <v>22</v>
      </c>
      <c r="E38" s="3" t="s">
        <v>24</v>
      </c>
      <c r="F38" s="3">
        <v>85004</v>
      </c>
      <c r="G38" s="3" t="s">
        <v>27</v>
      </c>
      <c r="H38" s="11" t="s">
        <v>25</v>
      </c>
      <c r="I38" s="11"/>
      <c r="J38" s="3" t="s">
        <v>26</v>
      </c>
      <c r="K38" s="3" t="s">
        <v>28</v>
      </c>
      <c r="L38" s="3" t="s">
        <v>365</v>
      </c>
      <c r="M38" s="3">
        <v>6</v>
      </c>
      <c r="N38" s="5">
        <v>42992</v>
      </c>
      <c r="O38" s="5">
        <v>42995</v>
      </c>
      <c r="P38" s="5">
        <v>43176</v>
      </c>
      <c r="Q38" s="5">
        <v>43176</v>
      </c>
      <c r="R38" s="8">
        <f t="shared" si="0"/>
        <v>43176</v>
      </c>
      <c r="S38" s="11"/>
      <c r="T38" s="11"/>
      <c r="U38" s="11" t="str">
        <f t="shared" si="1"/>
        <v>RN</v>
      </c>
      <c r="V38" s="3">
        <v>874</v>
      </c>
      <c r="W38" s="11">
        <f t="shared" si="2"/>
        <v>751.64</v>
      </c>
      <c r="X38" s="11">
        <f t="shared" si="3"/>
        <v>61.180000000000007</v>
      </c>
      <c r="Y38" s="11">
        <f t="shared" si="4"/>
        <v>17.48</v>
      </c>
      <c r="Z38" s="11">
        <f t="shared" si="5"/>
        <v>43.7</v>
      </c>
      <c r="AA38" s="11">
        <f t="shared" si="6"/>
        <v>0</v>
      </c>
      <c r="AB38" s="11">
        <f t="shared" si="7"/>
        <v>7.0000000000000007E-2</v>
      </c>
      <c r="AC38" s="11">
        <f t="shared" si="8"/>
        <v>61.180000000000007</v>
      </c>
      <c r="AD38" s="11">
        <f t="shared" si="9"/>
        <v>10.196666666666667</v>
      </c>
      <c r="AE38" s="11" t="str">
        <f t="shared" si="10"/>
        <v>Paid in full</v>
      </c>
      <c r="AF38" s="11" t="str">
        <f t="shared" si="11"/>
        <v>Not Applicable</v>
      </c>
      <c r="AG38" s="11" t="str">
        <f t="shared" si="12"/>
        <v>Y</v>
      </c>
      <c r="AH38" s="8" t="str">
        <f t="shared" si="13"/>
        <v>N</v>
      </c>
    </row>
    <row r="39" spans="1:34">
      <c r="A39" s="11">
        <v>337</v>
      </c>
      <c r="B39" s="3" t="s">
        <v>21</v>
      </c>
      <c r="C39" s="3" t="s">
        <v>23</v>
      </c>
      <c r="D39" s="3" t="s">
        <v>22</v>
      </c>
      <c r="E39" s="3" t="s">
        <v>24</v>
      </c>
      <c r="F39" s="3">
        <v>85004</v>
      </c>
      <c r="G39" s="3" t="s">
        <v>27</v>
      </c>
      <c r="H39" s="11" t="s">
        <v>25</v>
      </c>
      <c r="I39" s="11"/>
      <c r="J39" s="3" t="s">
        <v>26</v>
      </c>
      <c r="K39" s="3" t="s">
        <v>28</v>
      </c>
      <c r="L39" s="3" t="s">
        <v>366</v>
      </c>
      <c r="M39" s="3">
        <v>6</v>
      </c>
      <c r="N39" s="5">
        <v>42996</v>
      </c>
      <c r="O39" s="5">
        <v>43000</v>
      </c>
      <c r="P39" s="5">
        <v>43181</v>
      </c>
      <c r="Q39" s="5">
        <v>43181</v>
      </c>
      <c r="R39" s="8">
        <f t="shared" si="0"/>
        <v>43181</v>
      </c>
      <c r="S39" s="11"/>
      <c r="T39" s="11"/>
      <c r="U39" s="11" t="str">
        <f t="shared" si="1"/>
        <v>RN</v>
      </c>
      <c r="V39" s="3">
        <v>568</v>
      </c>
      <c r="W39" s="11">
        <f t="shared" si="2"/>
        <v>488.48</v>
      </c>
      <c r="X39" s="11">
        <f t="shared" si="3"/>
        <v>39.760000000000005</v>
      </c>
      <c r="Y39" s="11">
        <f t="shared" si="4"/>
        <v>11.36</v>
      </c>
      <c r="Z39" s="11">
        <f t="shared" si="5"/>
        <v>28.400000000000002</v>
      </c>
      <c r="AA39" s="11">
        <f t="shared" si="6"/>
        <v>0</v>
      </c>
      <c r="AB39" s="11">
        <f t="shared" si="7"/>
        <v>7.0000000000000007E-2</v>
      </c>
      <c r="AC39" s="11">
        <f t="shared" si="8"/>
        <v>39.760000000000005</v>
      </c>
      <c r="AD39" s="11">
        <f t="shared" si="9"/>
        <v>6.6266666666666678</v>
      </c>
      <c r="AE39" s="11" t="str">
        <f t="shared" si="10"/>
        <v>Paid in full</v>
      </c>
      <c r="AF39" s="11" t="str">
        <f t="shared" si="11"/>
        <v>Not Applicable</v>
      </c>
      <c r="AG39" s="11" t="str">
        <f t="shared" si="12"/>
        <v>Y</v>
      </c>
      <c r="AH39" s="8" t="str">
        <f t="shared" si="13"/>
        <v>N</v>
      </c>
    </row>
    <row r="40" spans="1:34">
      <c r="A40" s="11">
        <v>338</v>
      </c>
      <c r="B40" s="3" t="s">
        <v>21</v>
      </c>
      <c r="C40" s="3" t="s">
        <v>23</v>
      </c>
      <c r="D40" s="3" t="s">
        <v>22</v>
      </c>
      <c r="E40" s="3" t="s">
        <v>24</v>
      </c>
      <c r="F40" s="3">
        <v>85004</v>
      </c>
      <c r="G40" s="3" t="s">
        <v>27</v>
      </c>
      <c r="H40" s="11" t="s">
        <v>25</v>
      </c>
      <c r="I40" s="11"/>
      <c r="J40" s="3" t="s">
        <v>26</v>
      </c>
      <c r="K40" s="3" t="s">
        <v>28</v>
      </c>
      <c r="L40" s="3" t="s">
        <v>367</v>
      </c>
      <c r="M40" s="3">
        <v>6</v>
      </c>
      <c r="N40" s="5">
        <v>43023</v>
      </c>
      <c r="O40" s="5">
        <v>43025</v>
      </c>
      <c r="P40" s="5">
        <v>43207</v>
      </c>
      <c r="Q40" s="5">
        <v>43207</v>
      </c>
      <c r="R40" s="8">
        <f t="shared" si="0"/>
        <v>43207</v>
      </c>
      <c r="S40" s="11"/>
      <c r="T40" s="11"/>
      <c r="U40" s="11" t="str">
        <f t="shared" si="1"/>
        <v>RN</v>
      </c>
      <c r="V40" s="3">
        <v>854</v>
      </c>
      <c r="W40" s="11">
        <f t="shared" si="2"/>
        <v>734.43999999999994</v>
      </c>
      <c r="X40" s="11">
        <f t="shared" si="3"/>
        <v>59.780000000000008</v>
      </c>
      <c r="Y40" s="11">
        <f t="shared" si="4"/>
        <v>17.080000000000002</v>
      </c>
      <c r="Z40" s="11">
        <f t="shared" si="5"/>
        <v>42.7</v>
      </c>
      <c r="AA40" s="11">
        <f t="shared" si="6"/>
        <v>0</v>
      </c>
      <c r="AB40" s="11">
        <f t="shared" si="7"/>
        <v>7.0000000000000007E-2</v>
      </c>
      <c r="AC40" s="11">
        <f t="shared" si="8"/>
        <v>59.78</v>
      </c>
      <c r="AD40" s="11">
        <f t="shared" si="9"/>
        <v>9.9633333333333329</v>
      </c>
      <c r="AE40" s="11" t="str">
        <f t="shared" si="10"/>
        <v>Paid in full</v>
      </c>
      <c r="AF40" s="11" t="str">
        <f t="shared" si="11"/>
        <v>Not Applicable</v>
      </c>
      <c r="AG40" s="11" t="str">
        <f t="shared" si="12"/>
        <v>Y</v>
      </c>
      <c r="AH40" s="8" t="str">
        <f t="shared" si="13"/>
        <v>N</v>
      </c>
    </row>
    <row r="41" spans="1:34">
      <c r="A41" s="11">
        <v>339</v>
      </c>
      <c r="B41" s="3" t="s">
        <v>21</v>
      </c>
      <c r="C41" s="3" t="s">
        <v>23</v>
      </c>
      <c r="D41" s="3" t="s">
        <v>22</v>
      </c>
      <c r="E41" s="3" t="s">
        <v>24</v>
      </c>
      <c r="F41" s="3">
        <v>85004</v>
      </c>
      <c r="G41" s="3" t="s">
        <v>27</v>
      </c>
      <c r="H41" s="11" t="s">
        <v>25</v>
      </c>
      <c r="I41" s="11"/>
      <c r="J41" s="3" t="s">
        <v>26</v>
      </c>
      <c r="K41" s="3" t="s">
        <v>28</v>
      </c>
      <c r="L41" s="3" t="s">
        <v>368</v>
      </c>
      <c r="M41" s="3">
        <v>6</v>
      </c>
      <c r="N41" s="5">
        <v>43040</v>
      </c>
      <c r="O41" s="5">
        <v>43044</v>
      </c>
      <c r="P41" s="5">
        <v>43225</v>
      </c>
      <c r="Q41" s="5">
        <v>43225</v>
      </c>
      <c r="R41" s="8">
        <f t="shared" si="0"/>
        <v>43225</v>
      </c>
      <c r="S41" s="11"/>
      <c r="T41" s="11"/>
      <c r="U41" s="11" t="str">
        <f t="shared" si="1"/>
        <v>RN</v>
      </c>
      <c r="V41" s="3">
        <v>657</v>
      </c>
      <c r="W41" s="11">
        <f t="shared" si="2"/>
        <v>565.02</v>
      </c>
      <c r="X41" s="11">
        <f t="shared" si="3"/>
        <v>45.99</v>
      </c>
      <c r="Y41" s="11">
        <f t="shared" si="4"/>
        <v>13.14</v>
      </c>
      <c r="Z41" s="11">
        <f t="shared" si="5"/>
        <v>32.85</v>
      </c>
      <c r="AA41" s="11">
        <f t="shared" si="6"/>
        <v>0</v>
      </c>
      <c r="AB41" s="11">
        <f t="shared" si="7"/>
        <v>7.0000000000000007E-2</v>
      </c>
      <c r="AC41" s="11">
        <f t="shared" si="8"/>
        <v>45.99</v>
      </c>
      <c r="AD41" s="11">
        <f t="shared" si="9"/>
        <v>7.665</v>
      </c>
      <c r="AE41" s="11" t="str">
        <f t="shared" si="10"/>
        <v>Paid in full</v>
      </c>
      <c r="AF41" s="11" t="str">
        <f t="shared" si="11"/>
        <v>Not Applicable</v>
      </c>
      <c r="AG41" s="11" t="str">
        <f t="shared" si="12"/>
        <v>Y</v>
      </c>
      <c r="AH41" s="8" t="str">
        <f t="shared" si="13"/>
        <v>N</v>
      </c>
    </row>
    <row r="42" spans="1:34">
      <c r="A42" s="11">
        <v>340</v>
      </c>
      <c r="B42" s="3" t="s">
        <v>21</v>
      </c>
      <c r="C42" s="3" t="s">
        <v>23</v>
      </c>
      <c r="D42" s="3" t="s">
        <v>22</v>
      </c>
      <c r="E42" s="3" t="s">
        <v>24</v>
      </c>
      <c r="F42" s="3">
        <v>85004</v>
      </c>
      <c r="G42" s="3" t="s">
        <v>27</v>
      </c>
      <c r="H42" s="11" t="s">
        <v>25</v>
      </c>
      <c r="I42" s="11"/>
      <c r="J42" s="3" t="s">
        <v>26</v>
      </c>
      <c r="K42" s="3" t="s">
        <v>28</v>
      </c>
      <c r="L42" s="3" t="s">
        <v>369</v>
      </c>
      <c r="M42" s="3">
        <v>6</v>
      </c>
      <c r="N42" s="5">
        <v>43079</v>
      </c>
      <c r="O42" s="5">
        <v>43083</v>
      </c>
      <c r="P42" s="5">
        <v>43265</v>
      </c>
      <c r="Q42" s="5">
        <v>43265</v>
      </c>
      <c r="R42" s="8">
        <f t="shared" si="0"/>
        <v>43265</v>
      </c>
      <c r="S42" s="11"/>
      <c r="T42" s="11"/>
      <c r="U42" s="11" t="str">
        <f t="shared" si="1"/>
        <v>RN</v>
      </c>
      <c r="V42" s="3">
        <v>444</v>
      </c>
      <c r="W42" s="11">
        <f t="shared" si="2"/>
        <v>381.84</v>
      </c>
      <c r="X42" s="11">
        <f t="shared" si="3"/>
        <v>31.080000000000002</v>
      </c>
      <c r="Y42" s="11">
        <f t="shared" si="4"/>
        <v>8.8800000000000008</v>
      </c>
      <c r="Z42" s="11">
        <f t="shared" si="5"/>
        <v>22.200000000000003</v>
      </c>
      <c r="AA42" s="11">
        <f t="shared" si="6"/>
        <v>0</v>
      </c>
      <c r="AB42" s="11">
        <f t="shared" si="7"/>
        <v>7.0000000000000007E-2</v>
      </c>
      <c r="AC42" s="11">
        <f t="shared" si="8"/>
        <v>31.080000000000005</v>
      </c>
      <c r="AD42" s="11">
        <f t="shared" si="9"/>
        <v>5.1800000000000006</v>
      </c>
      <c r="AE42" s="11" t="str">
        <f t="shared" si="10"/>
        <v>Paid in full</v>
      </c>
      <c r="AF42" s="11" t="str">
        <f t="shared" si="11"/>
        <v>Not Applicable</v>
      </c>
      <c r="AG42" s="11" t="str">
        <f t="shared" si="12"/>
        <v>Y</v>
      </c>
      <c r="AH42" s="8" t="str">
        <f t="shared" si="13"/>
        <v>N</v>
      </c>
    </row>
    <row r="43" spans="1:34">
      <c r="A43" s="11">
        <v>341</v>
      </c>
      <c r="B43" s="3" t="s">
        <v>21</v>
      </c>
      <c r="C43" s="3" t="s">
        <v>23</v>
      </c>
      <c r="D43" s="3" t="s">
        <v>22</v>
      </c>
      <c r="E43" s="3" t="s">
        <v>24</v>
      </c>
      <c r="F43" s="3">
        <v>85004</v>
      </c>
      <c r="G43" s="3" t="s">
        <v>27</v>
      </c>
      <c r="H43" s="11" t="s">
        <v>25</v>
      </c>
      <c r="I43" s="11"/>
      <c r="J43" s="3" t="s">
        <v>26</v>
      </c>
      <c r="K43" s="3" t="s">
        <v>28</v>
      </c>
      <c r="L43" s="3" t="s">
        <v>370</v>
      </c>
      <c r="M43" s="3">
        <v>6</v>
      </c>
      <c r="N43" s="5">
        <v>43093</v>
      </c>
      <c r="O43" s="5">
        <v>43095</v>
      </c>
      <c r="P43" s="5">
        <v>43277</v>
      </c>
      <c r="Q43" s="5">
        <v>43277</v>
      </c>
      <c r="R43" s="8">
        <f t="shared" si="0"/>
        <v>43277</v>
      </c>
      <c r="S43" s="11"/>
      <c r="T43" s="11"/>
      <c r="U43" s="11" t="str">
        <f t="shared" si="1"/>
        <v>RN</v>
      </c>
      <c r="V43" s="3">
        <v>856</v>
      </c>
      <c r="W43" s="11">
        <f t="shared" si="2"/>
        <v>736.16</v>
      </c>
      <c r="X43" s="11">
        <f t="shared" si="3"/>
        <v>59.920000000000009</v>
      </c>
      <c r="Y43" s="11">
        <f t="shared" si="4"/>
        <v>17.12</v>
      </c>
      <c r="Z43" s="11">
        <f t="shared" si="5"/>
        <v>42.800000000000004</v>
      </c>
      <c r="AA43" s="11">
        <f t="shared" si="6"/>
        <v>0</v>
      </c>
      <c r="AB43" s="11">
        <f t="shared" si="7"/>
        <v>7.0000000000000007E-2</v>
      </c>
      <c r="AC43" s="11">
        <f t="shared" si="8"/>
        <v>59.92</v>
      </c>
      <c r="AD43" s="11">
        <f t="shared" si="9"/>
        <v>9.9866666666666664</v>
      </c>
      <c r="AE43" s="11" t="str">
        <f t="shared" si="10"/>
        <v>Paid in full</v>
      </c>
      <c r="AF43" s="11" t="str">
        <f t="shared" si="11"/>
        <v>Not Applicable</v>
      </c>
      <c r="AG43" s="11" t="str">
        <f t="shared" si="12"/>
        <v>Y</v>
      </c>
      <c r="AH43" s="8" t="str">
        <f t="shared" si="13"/>
        <v>N</v>
      </c>
    </row>
    <row r="44" spans="1:34">
      <c r="A44" s="11">
        <v>342</v>
      </c>
      <c r="B44" s="3" t="s">
        <v>21</v>
      </c>
      <c r="C44" s="3" t="s">
        <v>23</v>
      </c>
      <c r="D44" s="3" t="s">
        <v>22</v>
      </c>
      <c r="E44" s="3" t="s">
        <v>24</v>
      </c>
      <c r="F44" s="3">
        <v>85004</v>
      </c>
      <c r="G44" s="3" t="s">
        <v>27</v>
      </c>
      <c r="H44" s="11" t="s">
        <v>25</v>
      </c>
      <c r="I44" s="11"/>
      <c r="J44" s="3" t="s">
        <v>26</v>
      </c>
      <c r="K44" s="3" t="s">
        <v>28</v>
      </c>
      <c r="L44" s="3" t="s">
        <v>371</v>
      </c>
      <c r="M44" s="3">
        <v>6</v>
      </c>
      <c r="N44" s="5">
        <v>43099</v>
      </c>
      <c r="O44" s="5">
        <v>43101</v>
      </c>
      <c r="P44" s="5">
        <v>43282</v>
      </c>
      <c r="Q44" s="5">
        <v>43282</v>
      </c>
      <c r="R44" s="8">
        <f t="shared" si="0"/>
        <v>43282</v>
      </c>
      <c r="S44" s="11"/>
      <c r="T44" s="11"/>
      <c r="U44" s="11" t="str">
        <f t="shared" si="1"/>
        <v>RN</v>
      </c>
      <c r="V44" s="3">
        <v>547</v>
      </c>
      <c r="W44" s="11">
        <f t="shared" si="2"/>
        <v>470.42</v>
      </c>
      <c r="X44" s="11">
        <f t="shared" si="3"/>
        <v>38.290000000000006</v>
      </c>
      <c r="Y44" s="11">
        <f t="shared" si="4"/>
        <v>10.94</v>
      </c>
      <c r="Z44" s="11">
        <f t="shared" si="5"/>
        <v>27.35</v>
      </c>
      <c r="AA44" s="11">
        <f t="shared" si="6"/>
        <v>0</v>
      </c>
      <c r="AB44" s="11">
        <f t="shared" si="7"/>
        <v>7.0000000000000007E-2</v>
      </c>
      <c r="AC44" s="11">
        <f t="shared" si="8"/>
        <v>38.29</v>
      </c>
      <c r="AD44" s="11">
        <f t="shared" si="9"/>
        <v>6.3816666666666668</v>
      </c>
      <c r="AE44" s="11" t="str">
        <f t="shared" si="10"/>
        <v>Paid in full</v>
      </c>
      <c r="AF44" s="11" t="str">
        <f t="shared" si="11"/>
        <v>Not Applicable</v>
      </c>
      <c r="AG44" s="11" t="str">
        <f t="shared" si="12"/>
        <v>Y</v>
      </c>
      <c r="AH44" s="8" t="str">
        <f t="shared" si="13"/>
        <v>N</v>
      </c>
    </row>
    <row r="45" spans="1:34">
      <c r="A45" s="11">
        <v>343</v>
      </c>
      <c r="B45" s="3" t="s">
        <v>21</v>
      </c>
      <c r="C45" s="3" t="s">
        <v>23</v>
      </c>
      <c r="D45" s="3" t="s">
        <v>22</v>
      </c>
      <c r="E45" s="3" t="s">
        <v>24</v>
      </c>
      <c r="F45" s="3">
        <v>85004</v>
      </c>
      <c r="G45" s="3" t="s">
        <v>27</v>
      </c>
      <c r="H45" s="11" t="s">
        <v>25</v>
      </c>
      <c r="I45" s="11"/>
      <c r="J45" s="3" t="s">
        <v>26</v>
      </c>
      <c r="K45" s="3" t="s">
        <v>28</v>
      </c>
      <c r="L45" s="3" t="s">
        <v>372</v>
      </c>
      <c r="M45" s="3">
        <v>6</v>
      </c>
      <c r="N45" s="5">
        <v>43111</v>
      </c>
      <c r="O45" s="5">
        <v>43115</v>
      </c>
      <c r="P45" s="5">
        <v>43296</v>
      </c>
      <c r="Q45" s="5">
        <v>43296</v>
      </c>
      <c r="R45" s="8">
        <f t="shared" si="0"/>
        <v>43296</v>
      </c>
      <c r="S45" s="11"/>
      <c r="T45" s="11"/>
      <c r="U45" s="11" t="str">
        <f t="shared" si="1"/>
        <v>RN</v>
      </c>
      <c r="V45" s="3">
        <v>459</v>
      </c>
      <c r="W45" s="11">
        <f t="shared" si="2"/>
        <v>394.74</v>
      </c>
      <c r="X45" s="11">
        <f t="shared" si="3"/>
        <v>32.130000000000003</v>
      </c>
      <c r="Y45" s="11">
        <f t="shared" si="4"/>
        <v>9.18</v>
      </c>
      <c r="Z45" s="11">
        <f t="shared" si="5"/>
        <v>22.950000000000003</v>
      </c>
      <c r="AA45" s="11">
        <f t="shared" si="6"/>
        <v>0</v>
      </c>
      <c r="AB45" s="11">
        <f t="shared" si="7"/>
        <v>7.0000000000000007E-2</v>
      </c>
      <c r="AC45" s="11">
        <f t="shared" si="8"/>
        <v>32.130000000000003</v>
      </c>
      <c r="AD45" s="11">
        <f t="shared" si="9"/>
        <v>5.3550000000000004</v>
      </c>
      <c r="AE45" s="11" t="str">
        <f t="shared" si="10"/>
        <v>Paid in full</v>
      </c>
      <c r="AF45" s="11" t="str">
        <f t="shared" si="11"/>
        <v>Not Applicable</v>
      </c>
      <c r="AG45" s="11" t="str">
        <f t="shared" si="12"/>
        <v>Y</v>
      </c>
      <c r="AH45" s="8" t="str">
        <f t="shared" si="13"/>
        <v>N</v>
      </c>
    </row>
    <row r="46" spans="1:34">
      <c r="A46" s="11">
        <v>344</v>
      </c>
      <c r="B46" s="3" t="s">
        <v>21</v>
      </c>
      <c r="C46" s="3" t="s">
        <v>23</v>
      </c>
      <c r="D46" s="3" t="s">
        <v>22</v>
      </c>
      <c r="E46" s="3" t="s">
        <v>24</v>
      </c>
      <c r="F46" s="3">
        <v>85004</v>
      </c>
      <c r="G46" s="3" t="s">
        <v>27</v>
      </c>
      <c r="H46" s="11" t="s">
        <v>25</v>
      </c>
      <c r="I46" s="11"/>
      <c r="J46" s="3" t="s">
        <v>26</v>
      </c>
      <c r="K46" s="3" t="s">
        <v>28</v>
      </c>
      <c r="L46" s="3" t="s">
        <v>373</v>
      </c>
      <c r="M46" s="3">
        <v>6</v>
      </c>
      <c r="N46" s="5">
        <v>43114</v>
      </c>
      <c r="O46" s="5">
        <v>43118</v>
      </c>
      <c r="P46" s="5">
        <v>43299</v>
      </c>
      <c r="Q46" s="5">
        <v>43299</v>
      </c>
      <c r="R46" s="8">
        <f t="shared" si="0"/>
        <v>43299</v>
      </c>
      <c r="S46" s="11"/>
      <c r="T46" s="11"/>
      <c r="U46" s="11" t="str">
        <f t="shared" si="1"/>
        <v>RN</v>
      </c>
      <c r="V46" s="3">
        <v>857</v>
      </c>
      <c r="W46" s="11">
        <f t="shared" si="2"/>
        <v>737.02</v>
      </c>
      <c r="X46" s="11">
        <f t="shared" si="3"/>
        <v>59.990000000000009</v>
      </c>
      <c r="Y46" s="11">
        <f t="shared" si="4"/>
        <v>17.14</v>
      </c>
      <c r="Z46" s="11">
        <f t="shared" si="5"/>
        <v>42.85</v>
      </c>
      <c r="AA46" s="11">
        <f t="shared" si="6"/>
        <v>0</v>
      </c>
      <c r="AB46" s="11">
        <f t="shared" si="7"/>
        <v>7.0000000000000007E-2</v>
      </c>
      <c r="AC46" s="11">
        <f t="shared" si="8"/>
        <v>59.99</v>
      </c>
      <c r="AD46" s="11">
        <f t="shared" si="9"/>
        <v>9.9983333333333331</v>
      </c>
      <c r="AE46" s="11" t="str">
        <f t="shared" si="10"/>
        <v>Paid in full</v>
      </c>
      <c r="AF46" s="11" t="str">
        <f t="shared" si="11"/>
        <v>Not Applicable</v>
      </c>
      <c r="AG46" s="11" t="str">
        <f t="shared" si="12"/>
        <v>Y</v>
      </c>
      <c r="AH46" s="8" t="str">
        <f t="shared" si="13"/>
        <v>N</v>
      </c>
    </row>
    <row r="47" spans="1:34">
      <c r="A47" s="11">
        <v>345</v>
      </c>
      <c r="B47" s="3" t="s">
        <v>21</v>
      </c>
      <c r="C47" s="3" t="s">
        <v>23</v>
      </c>
      <c r="D47" s="3" t="s">
        <v>22</v>
      </c>
      <c r="E47" s="3" t="s">
        <v>24</v>
      </c>
      <c r="F47" s="3">
        <v>85004</v>
      </c>
      <c r="G47" s="3" t="s">
        <v>27</v>
      </c>
      <c r="H47" s="11" t="s">
        <v>25</v>
      </c>
      <c r="I47" s="11"/>
      <c r="J47" s="3" t="s">
        <v>26</v>
      </c>
      <c r="K47" s="3" t="s">
        <v>28</v>
      </c>
      <c r="L47" s="3" t="s">
        <v>374</v>
      </c>
      <c r="M47" s="3">
        <v>6</v>
      </c>
      <c r="N47" s="5">
        <v>43120</v>
      </c>
      <c r="O47" s="5">
        <v>43124</v>
      </c>
      <c r="P47" s="5">
        <v>43305</v>
      </c>
      <c r="Q47" s="5">
        <v>43305</v>
      </c>
      <c r="R47" s="8">
        <f t="shared" si="0"/>
        <v>43305</v>
      </c>
      <c r="S47" s="11"/>
      <c r="T47" s="11"/>
      <c r="U47" s="11" t="str">
        <f t="shared" si="1"/>
        <v>RN</v>
      </c>
      <c r="V47" s="3">
        <v>846</v>
      </c>
      <c r="W47" s="11">
        <f t="shared" si="2"/>
        <v>727.56</v>
      </c>
      <c r="X47" s="11">
        <f t="shared" si="3"/>
        <v>59.220000000000006</v>
      </c>
      <c r="Y47" s="11">
        <f t="shared" si="4"/>
        <v>16.920000000000002</v>
      </c>
      <c r="Z47" s="11">
        <f t="shared" si="5"/>
        <v>42.300000000000004</v>
      </c>
      <c r="AA47" s="11">
        <f t="shared" si="6"/>
        <v>0</v>
      </c>
      <c r="AB47" s="11">
        <f t="shared" si="7"/>
        <v>7.0000000000000007E-2</v>
      </c>
      <c r="AC47" s="11">
        <f t="shared" si="8"/>
        <v>59.220000000000006</v>
      </c>
      <c r="AD47" s="11">
        <f t="shared" si="9"/>
        <v>9.870000000000001</v>
      </c>
      <c r="AE47" s="11" t="str">
        <f t="shared" si="10"/>
        <v>Paid in full</v>
      </c>
      <c r="AF47" s="11" t="str">
        <f t="shared" si="11"/>
        <v>Not Applicable</v>
      </c>
      <c r="AG47" s="11" t="str">
        <f t="shared" si="12"/>
        <v>Y</v>
      </c>
      <c r="AH47" s="8" t="str">
        <f t="shared" si="13"/>
        <v>N</v>
      </c>
    </row>
    <row r="48" spans="1:34">
      <c r="A48" s="11">
        <v>346</v>
      </c>
      <c r="B48" s="3" t="s">
        <v>21</v>
      </c>
      <c r="C48" s="3" t="s">
        <v>23</v>
      </c>
      <c r="D48" s="3" t="s">
        <v>22</v>
      </c>
      <c r="E48" s="3" t="s">
        <v>24</v>
      </c>
      <c r="F48" s="3">
        <v>85004</v>
      </c>
      <c r="G48" s="3" t="s">
        <v>27</v>
      </c>
      <c r="H48" s="11" t="s">
        <v>25</v>
      </c>
      <c r="I48" s="11"/>
      <c r="J48" s="3" t="s">
        <v>26</v>
      </c>
      <c r="K48" s="3" t="s">
        <v>28</v>
      </c>
      <c r="L48" s="3" t="s">
        <v>375</v>
      </c>
      <c r="M48" s="3">
        <v>6</v>
      </c>
      <c r="N48" s="5">
        <v>43122</v>
      </c>
      <c r="O48" s="5">
        <v>43125</v>
      </c>
      <c r="P48" s="5">
        <v>43306</v>
      </c>
      <c r="Q48" s="5">
        <v>43306</v>
      </c>
      <c r="R48" s="8">
        <f t="shared" si="0"/>
        <v>43306</v>
      </c>
      <c r="S48" s="11"/>
      <c r="T48" s="11"/>
      <c r="U48" s="11" t="str">
        <f t="shared" si="1"/>
        <v>RN</v>
      </c>
      <c r="V48" s="3">
        <v>579</v>
      </c>
      <c r="W48" s="11">
        <f t="shared" si="2"/>
        <v>497.94</v>
      </c>
      <c r="X48" s="11">
        <f t="shared" si="3"/>
        <v>40.53</v>
      </c>
      <c r="Y48" s="11">
        <f t="shared" si="4"/>
        <v>11.58</v>
      </c>
      <c r="Z48" s="11">
        <f t="shared" si="5"/>
        <v>28.950000000000003</v>
      </c>
      <c r="AA48" s="11">
        <f t="shared" si="6"/>
        <v>0</v>
      </c>
      <c r="AB48" s="11">
        <f t="shared" si="7"/>
        <v>7.0000000000000007E-2</v>
      </c>
      <c r="AC48" s="11">
        <f t="shared" si="8"/>
        <v>40.53</v>
      </c>
      <c r="AD48" s="11">
        <f t="shared" si="9"/>
        <v>6.7549999999999999</v>
      </c>
      <c r="AE48" s="11" t="str">
        <f t="shared" si="10"/>
        <v>Paid in full</v>
      </c>
      <c r="AF48" s="11" t="str">
        <f t="shared" si="11"/>
        <v>Not Applicable</v>
      </c>
      <c r="AG48" s="11" t="str">
        <f t="shared" si="12"/>
        <v>Y</v>
      </c>
      <c r="AH48" s="8" t="str">
        <f t="shared" si="13"/>
        <v>N</v>
      </c>
    </row>
    <row r="49" spans="1:34">
      <c r="A49" s="11">
        <v>347</v>
      </c>
      <c r="B49" s="3" t="s">
        <v>21</v>
      </c>
      <c r="C49" s="3" t="s">
        <v>23</v>
      </c>
      <c r="D49" s="3" t="s">
        <v>22</v>
      </c>
      <c r="E49" s="3" t="s">
        <v>24</v>
      </c>
      <c r="F49" s="3">
        <v>85004</v>
      </c>
      <c r="G49" s="3" t="s">
        <v>27</v>
      </c>
      <c r="H49" s="11" t="s">
        <v>25</v>
      </c>
      <c r="I49" s="11"/>
      <c r="J49" s="3" t="s">
        <v>26</v>
      </c>
      <c r="K49" s="3" t="s">
        <v>28</v>
      </c>
      <c r="L49" s="3" t="s">
        <v>376</v>
      </c>
      <c r="M49" s="3">
        <v>12</v>
      </c>
      <c r="N49" s="5">
        <v>42949</v>
      </c>
      <c r="O49" s="5">
        <v>42953</v>
      </c>
      <c r="P49" s="5">
        <v>43318</v>
      </c>
      <c r="Q49" s="5">
        <v>43318</v>
      </c>
      <c r="R49" s="8">
        <f t="shared" si="0"/>
        <v>43318</v>
      </c>
      <c r="S49" s="11"/>
      <c r="T49" s="11"/>
      <c r="U49" s="11" t="str">
        <f t="shared" si="1"/>
        <v>RN</v>
      </c>
      <c r="V49" s="3">
        <v>1356</v>
      </c>
      <c r="W49" s="11">
        <f t="shared" si="2"/>
        <v>1166.1600000000001</v>
      </c>
      <c r="X49" s="11">
        <f t="shared" si="3"/>
        <v>94.920000000000016</v>
      </c>
      <c r="Y49" s="11">
        <f t="shared" si="4"/>
        <v>27.12</v>
      </c>
      <c r="Z49" s="11">
        <f t="shared" si="5"/>
        <v>67.8</v>
      </c>
      <c r="AA49" s="11">
        <f t="shared" si="6"/>
        <v>0</v>
      </c>
      <c r="AB49" s="11">
        <f t="shared" si="7"/>
        <v>7.0000000000000007E-2</v>
      </c>
      <c r="AC49" s="11">
        <f t="shared" si="8"/>
        <v>94.92</v>
      </c>
      <c r="AD49" s="11">
        <f t="shared" si="9"/>
        <v>7.91</v>
      </c>
      <c r="AE49" s="11" t="str">
        <f t="shared" si="10"/>
        <v>Paid in full</v>
      </c>
      <c r="AF49" s="11" t="str">
        <f t="shared" si="11"/>
        <v>Not Applicable</v>
      </c>
      <c r="AG49" s="11" t="str">
        <f t="shared" si="12"/>
        <v>Y</v>
      </c>
      <c r="AH49" s="8" t="str">
        <f t="shared" si="13"/>
        <v>N</v>
      </c>
    </row>
    <row r="50" spans="1:34">
      <c r="A50" s="11">
        <v>348</v>
      </c>
      <c r="B50" s="3" t="s">
        <v>21</v>
      </c>
      <c r="C50" s="3" t="s">
        <v>23</v>
      </c>
      <c r="D50" s="3" t="s">
        <v>22</v>
      </c>
      <c r="E50" s="3" t="s">
        <v>24</v>
      </c>
      <c r="F50" s="3">
        <v>85004</v>
      </c>
      <c r="G50" s="3" t="s">
        <v>27</v>
      </c>
      <c r="H50" s="11" t="s">
        <v>25</v>
      </c>
      <c r="I50" s="11"/>
      <c r="J50" s="3" t="s">
        <v>26</v>
      </c>
      <c r="K50" s="3" t="s">
        <v>28</v>
      </c>
      <c r="L50" s="3" t="s">
        <v>377</v>
      </c>
      <c r="M50" s="3">
        <v>12</v>
      </c>
      <c r="N50" s="5">
        <v>42955</v>
      </c>
      <c r="O50" s="5">
        <v>42958</v>
      </c>
      <c r="P50" s="5">
        <v>43323</v>
      </c>
      <c r="Q50" s="5">
        <v>43323</v>
      </c>
      <c r="R50" s="8">
        <f t="shared" si="0"/>
        <v>43323</v>
      </c>
      <c r="S50" s="11"/>
      <c r="T50" s="11"/>
      <c r="U50" s="11" t="str">
        <f t="shared" si="1"/>
        <v>RN</v>
      </c>
      <c r="V50" s="3">
        <v>1100</v>
      </c>
      <c r="W50" s="11">
        <f t="shared" si="2"/>
        <v>946</v>
      </c>
      <c r="X50" s="11">
        <f t="shared" si="3"/>
        <v>77.000000000000014</v>
      </c>
      <c r="Y50" s="11">
        <f t="shared" si="4"/>
        <v>22</v>
      </c>
      <c r="Z50" s="11">
        <f t="shared" si="5"/>
        <v>55</v>
      </c>
      <c r="AA50" s="11">
        <f t="shared" si="6"/>
        <v>0</v>
      </c>
      <c r="AB50" s="11">
        <f t="shared" si="7"/>
        <v>7.0000000000000007E-2</v>
      </c>
      <c r="AC50" s="11">
        <f t="shared" si="8"/>
        <v>77</v>
      </c>
      <c r="AD50" s="11">
        <f t="shared" si="9"/>
        <v>6.416666666666667</v>
      </c>
      <c r="AE50" s="11" t="str">
        <f t="shared" si="10"/>
        <v>Paid in full</v>
      </c>
      <c r="AF50" s="11" t="str">
        <f t="shared" si="11"/>
        <v>Not Applicable</v>
      </c>
      <c r="AG50" s="11" t="str">
        <f t="shared" si="12"/>
        <v>Y</v>
      </c>
      <c r="AH50" s="8" t="str">
        <f t="shared" si="13"/>
        <v>N</v>
      </c>
    </row>
    <row r="51" spans="1:34">
      <c r="A51" s="11">
        <v>349</v>
      </c>
      <c r="B51" s="3" t="s">
        <v>21</v>
      </c>
      <c r="C51" s="3" t="s">
        <v>23</v>
      </c>
      <c r="D51" s="3" t="s">
        <v>22</v>
      </c>
      <c r="E51" s="3" t="s">
        <v>24</v>
      </c>
      <c r="F51" s="3">
        <v>85004</v>
      </c>
      <c r="G51" s="3" t="s">
        <v>27</v>
      </c>
      <c r="H51" s="11" t="s">
        <v>25</v>
      </c>
      <c r="I51" s="11"/>
      <c r="J51" s="3" t="s">
        <v>26</v>
      </c>
      <c r="K51" s="3" t="s">
        <v>28</v>
      </c>
      <c r="L51" s="3" t="s">
        <v>378</v>
      </c>
      <c r="M51" s="3">
        <v>12</v>
      </c>
      <c r="N51" s="5">
        <v>42959</v>
      </c>
      <c r="O51" s="5">
        <v>42963</v>
      </c>
      <c r="P51" s="5">
        <v>43328</v>
      </c>
      <c r="Q51" s="5">
        <v>43328</v>
      </c>
      <c r="R51" s="8">
        <f t="shared" si="0"/>
        <v>43328</v>
      </c>
      <c r="S51" s="11"/>
      <c r="T51" s="11"/>
      <c r="U51" s="11" t="str">
        <f t="shared" si="1"/>
        <v>RN</v>
      </c>
      <c r="V51" s="3">
        <v>1245</v>
      </c>
      <c r="W51" s="11">
        <f t="shared" si="2"/>
        <v>1070.7</v>
      </c>
      <c r="X51" s="11">
        <f t="shared" si="3"/>
        <v>87.15</v>
      </c>
      <c r="Y51" s="11">
        <f t="shared" si="4"/>
        <v>24.900000000000002</v>
      </c>
      <c r="Z51" s="11">
        <f t="shared" si="5"/>
        <v>62.25</v>
      </c>
      <c r="AA51" s="11">
        <f t="shared" si="6"/>
        <v>0</v>
      </c>
      <c r="AB51" s="11">
        <f t="shared" si="7"/>
        <v>7.0000000000000007E-2</v>
      </c>
      <c r="AC51" s="11">
        <f t="shared" si="8"/>
        <v>87.15</v>
      </c>
      <c r="AD51" s="11">
        <f t="shared" si="9"/>
        <v>7.2625000000000002</v>
      </c>
      <c r="AE51" s="11" t="str">
        <f t="shared" si="10"/>
        <v>Paid in full</v>
      </c>
      <c r="AF51" s="11" t="str">
        <f t="shared" si="11"/>
        <v>Not Applicable</v>
      </c>
      <c r="AG51" s="11" t="str">
        <f t="shared" si="12"/>
        <v>Y</v>
      </c>
      <c r="AH51" s="8" t="str">
        <f t="shared" si="13"/>
        <v>N</v>
      </c>
    </row>
    <row r="52" spans="1:34">
      <c r="A52" s="11">
        <v>350</v>
      </c>
      <c r="B52" s="3" t="s">
        <v>21</v>
      </c>
      <c r="C52" s="3" t="s">
        <v>23</v>
      </c>
      <c r="D52" s="3" t="s">
        <v>22</v>
      </c>
      <c r="E52" s="3" t="s">
        <v>24</v>
      </c>
      <c r="F52" s="3">
        <v>85004</v>
      </c>
      <c r="G52" s="3" t="s">
        <v>27</v>
      </c>
      <c r="H52" s="11" t="s">
        <v>25</v>
      </c>
      <c r="I52" s="11"/>
      <c r="J52" s="3" t="s">
        <v>26</v>
      </c>
      <c r="K52" s="3" t="s">
        <v>28</v>
      </c>
      <c r="L52" s="3" t="s">
        <v>379</v>
      </c>
      <c r="M52" s="3">
        <v>12</v>
      </c>
      <c r="N52" s="5">
        <v>42964</v>
      </c>
      <c r="O52" s="5">
        <v>42967</v>
      </c>
      <c r="P52" s="5">
        <v>43332</v>
      </c>
      <c r="Q52" s="5">
        <v>43332</v>
      </c>
      <c r="R52" s="8">
        <f t="shared" si="0"/>
        <v>43332</v>
      </c>
      <c r="S52" s="11"/>
      <c r="T52" s="11"/>
      <c r="U52" s="11" t="str">
        <f t="shared" si="1"/>
        <v>RN</v>
      </c>
      <c r="V52" s="3">
        <v>1325</v>
      </c>
      <c r="W52" s="11">
        <f t="shared" si="2"/>
        <v>1139.5</v>
      </c>
      <c r="X52" s="11">
        <f t="shared" si="3"/>
        <v>92.750000000000014</v>
      </c>
      <c r="Y52" s="11">
        <f t="shared" si="4"/>
        <v>26.5</v>
      </c>
      <c r="Z52" s="11">
        <f t="shared" si="5"/>
        <v>66.25</v>
      </c>
      <c r="AA52" s="11">
        <f t="shared" si="6"/>
        <v>0</v>
      </c>
      <c r="AB52" s="11">
        <f t="shared" si="7"/>
        <v>7.0000000000000007E-2</v>
      </c>
      <c r="AC52" s="11">
        <f t="shared" si="8"/>
        <v>92.75</v>
      </c>
      <c r="AD52" s="11">
        <f t="shared" si="9"/>
        <v>7.729166666666667</v>
      </c>
      <c r="AE52" s="11" t="str">
        <f t="shared" si="10"/>
        <v>Paid in full</v>
      </c>
      <c r="AF52" s="11" t="str">
        <f t="shared" si="11"/>
        <v>Not Applicable</v>
      </c>
      <c r="AG52" s="11" t="str">
        <f t="shared" si="12"/>
        <v>Y</v>
      </c>
      <c r="AH52" s="8" t="str">
        <f t="shared" si="13"/>
        <v>N</v>
      </c>
    </row>
    <row r="53" spans="1:34">
      <c r="A53" s="11">
        <v>351</v>
      </c>
      <c r="B53" s="3" t="s">
        <v>21</v>
      </c>
      <c r="C53" s="3" t="s">
        <v>23</v>
      </c>
      <c r="D53" s="3" t="s">
        <v>22</v>
      </c>
      <c r="E53" s="3" t="s">
        <v>24</v>
      </c>
      <c r="F53" s="3">
        <v>85004</v>
      </c>
      <c r="G53" s="3" t="s">
        <v>27</v>
      </c>
      <c r="H53" s="11" t="s">
        <v>25</v>
      </c>
      <c r="I53" s="11"/>
      <c r="J53" s="3" t="s">
        <v>26</v>
      </c>
      <c r="K53" s="3" t="s">
        <v>28</v>
      </c>
      <c r="L53" s="3" t="s">
        <v>380</v>
      </c>
      <c r="M53" s="3">
        <v>6</v>
      </c>
      <c r="N53" s="5">
        <v>43127</v>
      </c>
      <c r="O53" s="5">
        <v>43129</v>
      </c>
      <c r="P53" s="5">
        <v>43310</v>
      </c>
      <c r="Q53" s="5">
        <v>43310</v>
      </c>
      <c r="R53" s="8">
        <f t="shared" si="0"/>
        <v>43310</v>
      </c>
      <c r="S53" s="11"/>
      <c r="T53" s="11"/>
      <c r="U53" s="11" t="str">
        <f t="shared" si="1"/>
        <v>RN</v>
      </c>
      <c r="V53" s="3">
        <v>957</v>
      </c>
      <c r="W53" s="11">
        <f t="shared" si="2"/>
        <v>823.02</v>
      </c>
      <c r="X53" s="11">
        <f t="shared" si="3"/>
        <v>66.990000000000009</v>
      </c>
      <c r="Y53" s="11">
        <f t="shared" si="4"/>
        <v>19.14</v>
      </c>
      <c r="Z53" s="11">
        <f t="shared" si="5"/>
        <v>47.85</v>
      </c>
      <c r="AA53" s="11">
        <f t="shared" si="6"/>
        <v>0</v>
      </c>
      <c r="AB53" s="11">
        <f t="shared" si="7"/>
        <v>7.0000000000000007E-2</v>
      </c>
      <c r="AC53" s="11">
        <f t="shared" si="8"/>
        <v>66.990000000000009</v>
      </c>
      <c r="AD53" s="11">
        <f t="shared" si="9"/>
        <v>11.165000000000001</v>
      </c>
      <c r="AE53" s="11" t="str">
        <f t="shared" si="10"/>
        <v>Paid in full</v>
      </c>
      <c r="AF53" s="11" t="str">
        <f t="shared" si="11"/>
        <v>Not Applicable</v>
      </c>
      <c r="AG53" s="11" t="str">
        <f t="shared" si="12"/>
        <v>Y</v>
      </c>
      <c r="AH53" s="8" t="str">
        <f t="shared" si="13"/>
        <v>N</v>
      </c>
    </row>
    <row r="54" spans="1:34">
      <c r="A54" s="11">
        <v>352</v>
      </c>
      <c r="B54" s="3" t="s">
        <v>21</v>
      </c>
      <c r="C54" s="3" t="s">
        <v>23</v>
      </c>
      <c r="D54" s="3" t="s">
        <v>22</v>
      </c>
      <c r="E54" s="3" t="s">
        <v>24</v>
      </c>
      <c r="F54" s="3">
        <v>85004</v>
      </c>
      <c r="G54" s="3" t="s">
        <v>27</v>
      </c>
      <c r="H54" s="11" t="s">
        <v>25</v>
      </c>
      <c r="I54" s="11"/>
      <c r="J54" s="3" t="s">
        <v>26</v>
      </c>
      <c r="K54" s="3" t="s">
        <v>28</v>
      </c>
      <c r="L54" s="3" t="s">
        <v>381</v>
      </c>
      <c r="M54" s="3">
        <v>6</v>
      </c>
      <c r="N54" s="5">
        <v>43104</v>
      </c>
      <c r="O54" s="5">
        <v>43106</v>
      </c>
      <c r="P54" s="5">
        <v>43287</v>
      </c>
      <c r="Q54" s="5">
        <v>43287</v>
      </c>
      <c r="R54" s="8">
        <f t="shared" si="0"/>
        <v>43287</v>
      </c>
      <c r="S54" s="11"/>
      <c r="T54" s="11"/>
      <c r="U54" s="11" t="str">
        <f t="shared" si="1"/>
        <v>RN</v>
      </c>
      <c r="V54" s="3">
        <v>589</v>
      </c>
      <c r="W54" s="11">
        <f t="shared" si="2"/>
        <v>506.54</v>
      </c>
      <c r="X54" s="11">
        <f t="shared" si="3"/>
        <v>41.230000000000004</v>
      </c>
      <c r="Y54" s="11">
        <f t="shared" si="4"/>
        <v>11.78</v>
      </c>
      <c r="Z54" s="11">
        <f t="shared" si="5"/>
        <v>29.450000000000003</v>
      </c>
      <c r="AA54" s="11">
        <f t="shared" si="6"/>
        <v>0</v>
      </c>
      <c r="AB54" s="11">
        <f t="shared" si="7"/>
        <v>7.0000000000000007E-2</v>
      </c>
      <c r="AC54" s="11">
        <f t="shared" si="8"/>
        <v>41.230000000000004</v>
      </c>
      <c r="AD54" s="11">
        <f t="shared" si="9"/>
        <v>6.871666666666667</v>
      </c>
      <c r="AE54" s="11" t="str">
        <f t="shared" si="10"/>
        <v>Paid in full</v>
      </c>
      <c r="AF54" s="11" t="str">
        <f t="shared" si="11"/>
        <v>Not Applicable</v>
      </c>
      <c r="AG54" s="11" t="str">
        <f t="shared" si="12"/>
        <v>Y</v>
      </c>
      <c r="AH54" s="8" t="str">
        <f t="shared" si="13"/>
        <v>N</v>
      </c>
    </row>
    <row r="55" spans="1:34">
      <c r="A55" s="11">
        <v>353</v>
      </c>
      <c r="B55" s="3" t="s">
        <v>21</v>
      </c>
      <c r="C55" s="3" t="s">
        <v>23</v>
      </c>
      <c r="D55" s="3" t="s">
        <v>22</v>
      </c>
      <c r="E55" s="3" t="s">
        <v>24</v>
      </c>
      <c r="F55" s="3">
        <v>85004</v>
      </c>
      <c r="G55" s="3" t="s">
        <v>27</v>
      </c>
      <c r="H55" s="11" t="s">
        <v>25</v>
      </c>
      <c r="I55" s="11"/>
      <c r="J55" s="3" t="s">
        <v>26</v>
      </c>
      <c r="K55" s="3" t="s">
        <v>28</v>
      </c>
      <c r="L55" s="3" t="s">
        <v>382</v>
      </c>
      <c r="M55" s="3">
        <v>6</v>
      </c>
      <c r="N55" s="5">
        <v>43007</v>
      </c>
      <c r="O55" s="5">
        <v>43008</v>
      </c>
      <c r="P55" s="5">
        <v>43189</v>
      </c>
      <c r="Q55" s="5">
        <v>43189</v>
      </c>
      <c r="R55" s="8">
        <f t="shared" si="0"/>
        <v>43189</v>
      </c>
      <c r="S55" s="11"/>
      <c r="T55" s="11"/>
      <c r="U55" s="11" t="str">
        <f t="shared" si="1"/>
        <v>RN</v>
      </c>
      <c r="V55" s="3">
        <v>568</v>
      </c>
      <c r="W55" s="11">
        <f t="shared" si="2"/>
        <v>488.48</v>
      </c>
      <c r="X55" s="11">
        <f t="shared" si="3"/>
        <v>39.760000000000005</v>
      </c>
      <c r="Y55" s="11">
        <f t="shared" si="4"/>
        <v>11.36</v>
      </c>
      <c r="Z55" s="11">
        <f t="shared" si="5"/>
        <v>28.400000000000002</v>
      </c>
      <c r="AA55" s="11">
        <f t="shared" si="6"/>
        <v>0</v>
      </c>
      <c r="AB55" s="11">
        <f t="shared" si="7"/>
        <v>7.0000000000000007E-2</v>
      </c>
      <c r="AC55" s="11">
        <f t="shared" si="8"/>
        <v>39.760000000000005</v>
      </c>
      <c r="AD55" s="11">
        <f t="shared" si="9"/>
        <v>6.6266666666666678</v>
      </c>
      <c r="AE55" s="11" t="str">
        <f t="shared" si="10"/>
        <v>Paid in full</v>
      </c>
      <c r="AF55" s="11" t="str">
        <f t="shared" si="11"/>
        <v>Not Applicable</v>
      </c>
      <c r="AG55" s="11" t="str">
        <f t="shared" si="12"/>
        <v>Y</v>
      </c>
      <c r="AH55" s="8" t="str">
        <f t="shared" si="13"/>
        <v>N</v>
      </c>
    </row>
    <row r="56" spans="1:34">
      <c r="A56" s="11">
        <v>354</v>
      </c>
      <c r="B56" s="3" t="s">
        <v>21</v>
      </c>
      <c r="C56" s="3" t="s">
        <v>23</v>
      </c>
      <c r="D56" s="3" t="s">
        <v>22</v>
      </c>
      <c r="E56" s="3" t="s">
        <v>24</v>
      </c>
      <c r="F56" s="3">
        <v>85004</v>
      </c>
      <c r="G56" s="3" t="s">
        <v>27</v>
      </c>
      <c r="H56" s="11" t="s">
        <v>25</v>
      </c>
      <c r="I56" s="11"/>
      <c r="J56" s="3" t="s">
        <v>26</v>
      </c>
      <c r="K56" s="3" t="s">
        <v>28</v>
      </c>
      <c r="L56" s="3" t="s">
        <v>383</v>
      </c>
      <c r="M56" s="3">
        <v>6</v>
      </c>
      <c r="N56" s="5">
        <v>43049</v>
      </c>
      <c r="O56" s="5">
        <v>43051</v>
      </c>
      <c r="P56" s="5">
        <v>43232</v>
      </c>
      <c r="Q56" s="5">
        <v>43232</v>
      </c>
      <c r="R56" s="8">
        <f t="shared" si="0"/>
        <v>43232</v>
      </c>
      <c r="S56" s="11"/>
      <c r="T56" s="11"/>
      <c r="U56" s="11" t="str">
        <f t="shared" si="1"/>
        <v>RN</v>
      </c>
      <c r="V56" s="3">
        <v>548</v>
      </c>
      <c r="W56" s="11">
        <f t="shared" si="2"/>
        <v>471.28</v>
      </c>
      <c r="X56" s="11">
        <f t="shared" si="3"/>
        <v>38.360000000000007</v>
      </c>
      <c r="Y56" s="11">
        <f t="shared" si="4"/>
        <v>10.96</v>
      </c>
      <c r="Z56" s="11">
        <f t="shared" si="5"/>
        <v>27.400000000000002</v>
      </c>
      <c r="AA56" s="11">
        <f t="shared" si="6"/>
        <v>0</v>
      </c>
      <c r="AB56" s="11">
        <f t="shared" si="7"/>
        <v>7.0000000000000007E-2</v>
      </c>
      <c r="AC56" s="11">
        <f t="shared" si="8"/>
        <v>38.36</v>
      </c>
      <c r="AD56" s="11">
        <f t="shared" si="9"/>
        <v>6.3933333333333335</v>
      </c>
      <c r="AE56" s="11" t="str">
        <f t="shared" si="10"/>
        <v>Paid in full</v>
      </c>
      <c r="AF56" s="11" t="str">
        <f t="shared" si="11"/>
        <v>Not Applicable</v>
      </c>
      <c r="AG56" s="11" t="str">
        <f t="shared" si="12"/>
        <v>Y</v>
      </c>
      <c r="AH56" s="8" t="str">
        <f t="shared" si="13"/>
        <v>N</v>
      </c>
    </row>
    <row r="57" spans="1:34">
      <c r="A57" s="11">
        <v>355</v>
      </c>
      <c r="B57" s="3" t="s">
        <v>21</v>
      </c>
      <c r="C57" s="3" t="s">
        <v>23</v>
      </c>
      <c r="D57" s="3" t="s">
        <v>22</v>
      </c>
      <c r="E57" s="3" t="s">
        <v>24</v>
      </c>
      <c r="F57" s="3">
        <v>85004</v>
      </c>
      <c r="G57" s="3" t="s">
        <v>27</v>
      </c>
      <c r="H57" s="11" t="s">
        <v>25</v>
      </c>
      <c r="I57" s="11"/>
      <c r="J57" s="3" t="s">
        <v>26</v>
      </c>
      <c r="K57" s="3" t="s">
        <v>28</v>
      </c>
      <c r="L57" s="3" t="s">
        <v>384</v>
      </c>
      <c r="M57" s="3">
        <v>6</v>
      </c>
      <c r="N57" s="5">
        <v>43075</v>
      </c>
      <c r="O57" s="5">
        <v>43077</v>
      </c>
      <c r="P57" s="5">
        <v>43259</v>
      </c>
      <c r="Q57" s="5">
        <v>43259</v>
      </c>
      <c r="R57" s="8">
        <f t="shared" si="0"/>
        <v>43259</v>
      </c>
      <c r="S57" s="11"/>
      <c r="T57" s="11"/>
      <c r="U57" s="11" t="str">
        <f t="shared" si="1"/>
        <v>RN</v>
      </c>
      <c r="V57" s="3">
        <v>574</v>
      </c>
      <c r="W57" s="11">
        <f t="shared" si="2"/>
        <v>493.64</v>
      </c>
      <c r="X57" s="11">
        <f t="shared" si="3"/>
        <v>40.180000000000007</v>
      </c>
      <c r="Y57" s="11">
        <f t="shared" si="4"/>
        <v>11.48</v>
      </c>
      <c r="Z57" s="11">
        <f t="shared" si="5"/>
        <v>28.700000000000003</v>
      </c>
      <c r="AA57" s="11">
        <f t="shared" si="6"/>
        <v>0</v>
      </c>
      <c r="AB57" s="11">
        <f t="shared" si="7"/>
        <v>7.0000000000000007E-2</v>
      </c>
      <c r="AC57" s="11">
        <f t="shared" si="8"/>
        <v>40.180000000000007</v>
      </c>
      <c r="AD57" s="11">
        <f t="shared" si="9"/>
        <v>6.6966666666666681</v>
      </c>
      <c r="AE57" s="11" t="str">
        <f t="shared" si="10"/>
        <v>Paid in full</v>
      </c>
      <c r="AF57" s="11" t="str">
        <f t="shared" si="11"/>
        <v>Not Applicable</v>
      </c>
      <c r="AG57" s="11" t="str">
        <f t="shared" si="12"/>
        <v>Y</v>
      </c>
      <c r="AH57" s="8" t="str">
        <f t="shared" si="13"/>
        <v>N</v>
      </c>
    </row>
    <row r="58" spans="1:34">
      <c r="A58" s="11">
        <v>356</v>
      </c>
      <c r="B58" s="3" t="s">
        <v>21</v>
      </c>
      <c r="C58" s="3" t="s">
        <v>23</v>
      </c>
      <c r="D58" s="3" t="s">
        <v>22</v>
      </c>
      <c r="E58" s="3" t="s">
        <v>24</v>
      </c>
      <c r="F58" s="3">
        <v>85004</v>
      </c>
      <c r="G58" s="3" t="s">
        <v>27</v>
      </c>
      <c r="H58" s="11" t="s">
        <v>25</v>
      </c>
      <c r="I58" s="11"/>
      <c r="J58" s="3" t="s">
        <v>26</v>
      </c>
      <c r="K58" s="3" t="s">
        <v>28</v>
      </c>
      <c r="L58" s="3" t="s">
        <v>385</v>
      </c>
      <c r="M58" s="3">
        <v>6</v>
      </c>
      <c r="N58" s="5">
        <v>42955</v>
      </c>
      <c r="O58" s="5">
        <v>42957</v>
      </c>
      <c r="P58" s="5">
        <v>43141</v>
      </c>
      <c r="Q58" s="5">
        <v>43141</v>
      </c>
      <c r="R58" s="8">
        <f t="shared" si="0"/>
        <v>43141</v>
      </c>
      <c r="S58" s="11"/>
      <c r="T58" s="11"/>
      <c r="U58" s="11" t="str">
        <f t="shared" si="1"/>
        <v>RN</v>
      </c>
      <c r="V58" s="3">
        <v>586</v>
      </c>
      <c r="W58" s="11">
        <f t="shared" si="2"/>
        <v>503.96</v>
      </c>
      <c r="X58" s="11">
        <f t="shared" si="3"/>
        <v>41.02</v>
      </c>
      <c r="Y58" s="11">
        <f t="shared" si="4"/>
        <v>11.72</v>
      </c>
      <c r="Z58" s="11">
        <f t="shared" si="5"/>
        <v>29.3</v>
      </c>
      <c r="AA58" s="11">
        <f t="shared" si="6"/>
        <v>0</v>
      </c>
      <c r="AB58" s="11">
        <f t="shared" si="7"/>
        <v>7.0000000000000007E-2</v>
      </c>
      <c r="AC58" s="11">
        <f t="shared" si="8"/>
        <v>41.02</v>
      </c>
      <c r="AD58" s="11">
        <f t="shared" si="9"/>
        <v>6.8366666666666669</v>
      </c>
      <c r="AE58" s="11" t="str">
        <f t="shared" si="10"/>
        <v>Paid in full</v>
      </c>
      <c r="AF58" s="11" t="str">
        <f t="shared" si="11"/>
        <v>Not Applicable</v>
      </c>
      <c r="AG58" s="11" t="str">
        <f t="shared" si="12"/>
        <v>Y</v>
      </c>
      <c r="AH58" s="8" t="str">
        <f t="shared" si="13"/>
        <v>N</v>
      </c>
    </row>
    <row r="59" spans="1:34">
      <c r="A59" s="11">
        <v>357</v>
      </c>
      <c r="B59" s="3" t="s">
        <v>21</v>
      </c>
      <c r="C59" s="3" t="s">
        <v>23</v>
      </c>
      <c r="D59" s="3" t="s">
        <v>22</v>
      </c>
      <c r="E59" s="3" t="s">
        <v>24</v>
      </c>
      <c r="F59" s="3">
        <v>85004</v>
      </c>
      <c r="G59" s="3" t="s">
        <v>27</v>
      </c>
      <c r="H59" s="11" t="s">
        <v>25</v>
      </c>
      <c r="I59" s="11"/>
      <c r="J59" s="3" t="s">
        <v>26</v>
      </c>
      <c r="K59" s="3" t="s">
        <v>28</v>
      </c>
      <c r="L59" s="3" t="s">
        <v>386</v>
      </c>
      <c r="M59" s="3">
        <v>6</v>
      </c>
      <c r="N59" s="5">
        <v>42962</v>
      </c>
      <c r="O59" s="5">
        <v>42964</v>
      </c>
      <c r="P59" s="5">
        <v>43148</v>
      </c>
      <c r="Q59" s="5">
        <v>43148</v>
      </c>
      <c r="R59" s="8">
        <f t="shared" si="0"/>
        <v>43148</v>
      </c>
      <c r="S59" s="11"/>
      <c r="T59" s="11"/>
      <c r="U59" s="11" t="str">
        <f t="shared" si="1"/>
        <v>RN</v>
      </c>
      <c r="V59" s="3">
        <v>587</v>
      </c>
      <c r="W59" s="11">
        <f t="shared" si="2"/>
        <v>504.82</v>
      </c>
      <c r="X59" s="11">
        <f t="shared" si="3"/>
        <v>41.09</v>
      </c>
      <c r="Y59" s="11">
        <f t="shared" si="4"/>
        <v>11.74</v>
      </c>
      <c r="Z59" s="11">
        <f t="shared" si="5"/>
        <v>29.35</v>
      </c>
      <c r="AA59" s="11">
        <f t="shared" si="6"/>
        <v>0</v>
      </c>
      <c r="AB59" s="11">
        <f t="shared" si="7"/>
        <v>7.0000000000000007E-2</v>
      </c>
      <c r="AC59" s="11">
        <f t="shared" si="8"/>
        <v>41.09</v>
      </c>
      <c r="AD59" s="11">
        <f t="shared" si="9"/>
        <v>6.8483333333333336</v>
      </c>
      <c r="AE59" s="11" t="str">
        <f t="shared" si="10"/>
        <v>Paid in full</v>
      </c>
      <c r="AF59" s="11" t="str">
        <f t="shared" si="11"/>
        <v>Not Applicable</v>
      </c>
      <c r="AG59" s="11" t="str">
        <f t="shared" si="12"/>
        <v>Y</v>
      </c>
      <c r="AH59" s="8" t="str">
        <f t="shared" si="13"/>
        <v>N</v>
      </c>
    </row>
    <row r="60" spans="1:34">
      <c r="A60" s="11">
        <v>358</v>
      </c>
      <c r="B60" s="3" t="s">
        <v>21</v>
      </c>
      <c r="C60" s="3" t="s">
        <v>23</v>
      </c>
      <c r="D60" s="3" t="s">
        <v>22</v>
      </c>
      <c r="E60" s="3" t="s">
        <v>24</v>
      </c>
      <c r="F60" s="3">
        <v>85004</v>
      </c>
      <c r="G60" s="3" t="s">
        <v>27</v>
      </c>
      <c r="H60" s="11" t="s">
        <v>25</v>
      </c>
      <c r="I60" s="11"/>
      <c r="J60" s="3" t="s">
        <v>26</v>
      </c>
      <c r="K60" s="3" t="s">
        <v>28</v>
      </c>
      <c r="L60" s="3" t="s">
        <v>387</v>
      </c>
      <c r="M60" s="3">
        <v>6</v>
      </c>
      <c r="N60" s="5">
        <v>43117</v>
      </c>
      <c r="O60" s="5">
        <v>43120</v>
      </c>
      <c r="P60" s="5">
        <v>43301</v>
      </c>
      <c r="Q60" s="5">
        <v>43301</v>
      </c>
      <c r="R60" s="8">
        <f t="shared" si="0"/>
        <v>43301</v>
      </c>
      <c r="S60" s="11"/>
      <c r="T60" s="11"/>
      <c r="U60" s="11" t="str">
        <f t="shared" si="1"/>
        <v>RN</v>
      </c>
      <c r="V60" s="3">
        <v>523</v>
      </c>
      <c r="W60" s="11">
        <f t="shared" si="2"/>
        <v>449.78</v>
      </c>
      <c r="X60" s="11">
        <f t="shared" si="3"/>
        <v>36.610000000000007</v>
      </c>
      <c r="Y60" s="11">
        <f t="shared" si="4"/>
        <v>10.46</v>
      </c>
      <c r="Z60" s="11">
        <f t="shared" si="5"/>
        <v>26.150000000000002</v>
      </c>
      <c r="AA60" s="11">
        <f t="shared" si="6"/>
        <v>0</v>
      </c>
      <c r="AB60" s="11">
        <f t="shared" si="7"/>
        <v>7.0000000000000007E-2</v>
      </c>
      <c r="AC60" s="11">
        <f t="shared" si="8"/>
        <v>36.61</v>
      </c>
      <c r="AD60" s="11">
        <f t="shared" si="9"/>
        <v>6.1016666666666666</v>
      </c>
      <c r="AE60" s="11" t="str">
        <f t="shared" si="10"/>
        <v>Paid in full</v>
      </c>
      <c r="AF60" s="11" t="str">
        <f t="shared" si="11"/>
        <v>Not Applicable</v>
      </c>
      <c r="AG60" s="11" t="str">
        <f t="shared" si="12"/>
        <v>Y</v>
      </c>
      <c r="AH60" s="8" t="str">
        <f t="shared" si="13"/>
        <v>N</v>
      </c>
    </row>
    <row r="61" spans="1:34">
      <c r="A61" s="11">
        <v>359</v>
      </c>
      <c r="B61" s="3" t="s">
        <v>21</v>
      </c>
      <c r="C61" s="3" t="s">
        <v>23</v>
      </c>
      <c r="D61" s="3" t="s">
        <v>22</v>
      </c>
      <c r="E61" s="3" t="s">
        <v>24</v>
      </c>
      <c r="F61" s="3">
        <v>85004</v>
      </c>
      <c r="G61" s="3" t="s">
        <v>27</v>
      </c>
      <c r="H61" s="11" t="s">
        <v>25</v>
      </c>
      <c r="I61" s="11"/>
      <c r="J61" s="3" t="s">
        <v>26</v>
      </c>
      <c r="K61" s="3" t="s">
        <v>28</v>
      </c>
      <c r="L61" s="3" t="s">
        <v>388</v>
      </c>
      <c r="M61" s="3">
        <v>6</v>
      </c>
      <c r="N61" s="5">
        <v>43130</v>
      </c>
      <c r="O61" s="5">
        <v>43131</v>
      </c>
      <c r="P61" s="5">
        <v>43312</v>
      </c>
      <c r="Q61" s="5">
        <v>43312</v>
      </c>
      <c r="R61" s="8">
        <f t="shared" si="0"/>
        <v>43312</v>
      </c>
      <c r="S61" s="11"/>
      <c r="T61" s="11"/>
      <c r="U61" s="11" t="str">
        <f t="shared" si="1"/>
        <v>RN</v>
      </c>
      <c r="V61" s="3">
        <v>512</v>
      </c>
      <c r="W61" s="11">
        <f t="shared" si="2"/>
        <v>440.32</v>
      </c>
      <c r="X61" s="11">
        <f t="shared" si="3"/>
        <v>35.840000000000003</v>
      </c>
      <c r="Y61" s="11">
        <f t="shared" si="4"/>
        <v>10.24</v>
      </c>
      <c r="Z61" s="11">
        <f t="shared" si="5"/>
        <v>25.6</v>
      </c>
      <c r="AA61" s="11">
        <f t="shared" si="6"/>
        <v>0</v>
      </c>
      <c r="AB61" s="11">
        <f t="shared" si="7"/>
        <v>7.0000000000000007E-2</v>
      </c>
      <c r="AC61" s="11">
        <f t="shared" si="8"/>
        <v>35.840000000000003</v>
      </c>
      <c r="AD61" s="11">
        <f t="shared" si="9"/>
        <v>5.9733333333333336</v>
      </c>
      <c r="AE61" s="11" t="str">
        <f t="shared" si="10"/>
        <v>Paid in full</v>
      </c>
      <c r="AF61" s="11" t="str">
        <f t="shared" si="11"/>
        <v>Not Applicable</v>
      </c>
      <c r="AG61" s="11" t="str">
        <f t="shared" si="12"/>
        <v>Y</v>
      </c>
      <c r="AH61" s="8" t="str">
        <f t="shared" si="13"/>
        <v>N</v>
      </c>
    </row>
    <row r="62" spans="1:34">
      <c r="A62" s="11">
        <v>360</v>
      </c>
      <c r="B62" s="3" t="s">
        <v>21</v>
      </c>
      <c r="C62" s="3" t="s">
        <v>23</v>
      </c>
      <c r="D62" s="3" t="s">
        <v>22</v>
      </c>
      <c r="E62" s="3" t="s">
        <v>24</v>
      </c>
      <c r="F62" s="3">
        <v>85004</v>
      </c>
      <c r="G62" s="3" t="s">
        <v>27</v>
      </c>
      <c r="H62" s="11" t="s">
        <v>25</v>
      </c>
      <c r="I62" s="11"/>
      <c r="J62" s="3" t="s">
        <v>26</v>
      </c>
      <c r="K62" s="3" t="s">
        <v>28</v>
      </c>
      <c r="L62" s="3" t="s">
        <v>389</v>
      </c>
      <c r="M62" s="3">
        <v>6</v>
      </c>
      <c r="N62" s="5">
        <v>43047</v>
      </c>
      <c r="O62" s="5">
        <v>43049</v>
      </c>
      <c r="P62" s="5">
        <v>43230</v>
      </c>
      <c r="Q62" s="5">
        <v>43230</v>
      </c>
      <c r="R62" s="8">
        <f t="shared" si="0"/>
        <v>43230</v>
      </c>
      <c r="S62" s="11"/>
      <c r="T62" s="11"/>
      <c r="U62" s="11" t="str">
        <f t="shared" si="1"/>
        <v>RN</v>
      </c>
      <c r="V62" s="3">
        <v>532</v>
      </c>
      <c r="W62" s="11">
        <f t="shared" si="2"/>
        <v>457.52</v>
      </c>
      <c r="X62" s="11">
        <f t="shared" si="3"/>
        <v>37.24</v>
      </c>
      <c r="Y62" s="11">
        <f t="shared" si="4"/>
        <v>10.64</v>
      </c>
      <c r="Z62" s="11">
        <f t="shared" si="5"/>
        <v>26.6</v>
      </c>
      <c r="AA62" s="11">
        <f t="shared" si="6"/>
        <v>0</v>
      </c>
      <c r="AB62" s="11">
        <f t="shared" si="7"/>
        <v>7.0000000000000007E-2</v>
      </c>
      <c r="AC62" s="11">
        <f t="shared" si="8"/>
        <v>37.24</v>
      </c>
      <c r="AD62" s="11">
        <f t="shared" si="9"/>
        <v>6.206666666666667</v>
      </c>
      <c r="AE62" s="11" t="str">
        <f t="shared" si="10"/>
        <v>Paid in full</v>
      </c>
      <c r="AF62" s="11" t="str">
        <f t="shared" si="11"/>
        <v>Not Applicable</v>
      </c>
      <c r="AG62" s="11" t="str">
        <f t="shared" si="12"/>
        <v>Y</v>
      </c>
      <c r="AH62" s="8" t="str">
        <f t="shared" si="13"/>
        <v>N</v>
      </c>
    </row>
    <row r="63" spans="1:34">
      <c r="A63" s="11">
        <v>361</v>
      </c>
      <c r="B63" s="3" t="s">
        <v>21</v>
      </c>
      <c r="C63" s="3" t="s">
        <v>23</v>
      </c>
      <c r="D63" s="3" t="s">
        <v>22</v>
      </c>
      <c r="E63" s="3" t="s">
        <v>24</v>
      </c>
      <c r="F63" s="3">
        <v>85004</v>
      </c>
      <c r="G63" s="3" t="s">
        <v>27</v>
      </c>
      <c r="H63" s="11" t="s">
        <v>25</v>
      </c>
      <c r="I63" s="11"/>
      <c r="J63" s="3" t="s">
        <v>26</v>
      </c>
      <c r="K63" s="3" t="s">
        <v>28</v>
      </c>
      <c r="L63" s="3" t="s">
        <v>390</v>
      </c>
      <c r="M63" s="3">
        <v>6</v>
      </c>
      <c r="N63" s="5">
        <v>43107</v>
      </c>
      <c r="O63" s="5">
        <v>43110</v>
      </c>
      <c r="P63" s="5">
        <v>43291</v>
      </c>
      <c r="Q63" s="5">
        <v>43291</v>
      </c>
      <c r="R63" s="8">
        <f t="shared" si="0"/>
        <v>43291</v>
      </c>
      <c r="S63" s="11"/>
      <c r="T63" s="11"/>
      <c r="U63" s="11" t="str">
        <f t="shared" si="1"/>
        <v>RN</v>
      </c>
      <c r="V63" s="3">
        <v>632</v>
      </c>
      <c r="W63" s="11">
        <f t="shared" si="2"/>
        <v>543.52</v>
      </c>
      <c r="X63" s="11">
        <f t="shared" si="3"/>
        <v>44.24</v>
      </c>
      <c r="Y63" s="11">
        <f t="shared" si="4"/>
        <v>12.64</v>
      </c>
      <c r="Z63" s="11">
        <f t="shared" si="5"/>
        <v>31.6</v>
      </c>
      <c r="AA63" s="11">
        <f t="shared" si="6"/>
        <v>0</v>
      </c>
      <c r="AB63" s="11">
        <f t="shared" si="7"/>
        <v>7.0000000000000007E-2</v>
      </c>
      <c r="AC63" s="11">
        <f t="shared" si="8"/>
        <v>44.24</v>
      </c>
      <c r="AD63" s="11">
        <f t="shared" si="9"/>
        <v>7.373333333333334</v>
      </c>
      <c r="AE63" s="11" t="str">
        <f t="shared" si="10"/>
        <v>Paid in full</v>
      </c>
      <c r="AF63" s="11" t="str">
        <f t="shared" si="11"/>
        <v>Not Applicable</v>
      </c>
      <c r="AG63" s="11" t="str">
        <f t="shared" si="12"/>
        <v>Y</v>
      </c>
      <c r="AH63" s="8" t="str">
        <f t="shared" si="13"/>
        <v>N</v>
      </c>
    </row>
    <row r="64" spans="1:34">
      <c r="A64" s="11">
        <v>362</v>
      </c>
      <c r="B64" s="3" t="s">
        <v>21</v>
      </c>
      <c r="C64" s="3" t="s">
        <v>23</v>
      </c>
      <c r="D64" s="3" t="s">
        <v>22</v>
      </c>
      <c r="E64" s="3" t="s">
        <v>24</v>
      </c>
      <c r="F64" s="3">
        <v>85004</v>
      </c>
      <c r="G64" s="3" t="s">
        <v>27</v>
      </c>
      <c r="H64" s="11" t="s">
        <v>25</v>
      </c>
      <c r="I64" s="11"/>
      <c r="J64" s="3" t="s">
        <v>26</v>
      </c>
      <c r="K64" s="3" t="s">
        <v>28</v>
      </c>
      <c r="L64" s="3" t="s">
        <v>391</v>
      </c>
      <c r="M64" s="3">
        <v>6</v>
      </c>
      <c r="N64" s="5">
        <v>43104</v>
      </c>
      <c r="O64" s="5">
        <v>43106</v>
      </c>
      <c r="P64" s="5">
        <v>43287</v>
      </c>
      <c r="Q64" s="5">
        <v>43287</v>
      </c>
      <c r="R64" s="8">
        <f t="shared" si="0"/>
        <v>43287</v>
      </c>
      <c r="S64" s="11"/>
      <c r="T64" s="11"/>
      <c r="U64" s="11" t="str">
        <f t="shared" si="1"/>
        <v>RN</v>
      </c>
      <c r="V64" s="3">
        <v>621</v>
      </c>
      <c r="W64" s="11">
        <f t="shared" si="2"/>
        <v>534.05999999999995</v>
      </c>
      <c r="X64" s="11">
        <f t="shared" si="3"/>
        <v>43.470000000000006</v>
      </c>
      <c r="Y64" s="11">
        <f t="shared" si="4"/>
        <v>12.42</v>
      </c>
      <c r="Z64" s="11">
        <f t="shared" si="5"/>
        <v>31.05</v>
      </c>
      <c r="AA64" s="11">
        <f t="shared" si="6"/>
        <v>0</v>
      </c>
      <c r="AB64" s="11">
        <f t="shared" si="7"/>
        <v>7.0000000000000007E-2</v>
      </c>
      <c r="AC64" s="11">
        <f t="shared" si="8"/>
        <v>43.47</v>
      </c>
      <c r="AD64" s="11">
        <f t="shared" si="9"/>
        <v>7.2450000000000001</v>
      </c>
      <c r="AE64" s="11" t="str">
        <f t="shared" si="10"/>
        <v>Paid in full</v>
      </c>
      <c r="AF64" s="11" t="str">
        <f t="shared" si="11"/>
        <v>Not Applicable</v>
      </c>
      <c r="AG64" s="11" t="str">
        <f t="shared" si="12"/>
        <v>Y</v>
      </c>
      <c r="AH64" s="8" t="str">
        <f t="shared" si="13"/>
        <v>N</v>
      </c>
    </row>
    <row r="65" spans="1:34">
      <c r="A65" s="11">
        <v>363</v>
      </c>
      <c r="B65" s="3" t="s">
        <v>21</v>
      </c>
      <c r="C65" s="3" t="s">
        <v>23</v>
      </c>
      <c r="D65" s="3" t="s">
        <v>22</v>
      </c>
      <c r="E65" s="3" t="s">
        <v>24</v>
      </c>
      <c r="F65" s="3">
        <v>85004</v>
      </c>
      <c r="G65" s="3" t="s">
        <v>27</v>
      </c>
      <c r="H65" s="11" t="s">
        <v>25</v>
      </c>
      <c r="I65" s="11"/>
      <c r="J65" s="3" t="s">
        <v>26</v>
      </c>
      <c r="K65" s="3" t="s">
        <v>28</v>
      </c>
      <c r="L65" s="3" t="s">
        <v>392</v>
      </c>
      <c r="M65" s="3">
        <v>6</v>
      </c>
      <c r="N65" s="5">
        <v>43110</v>
      </c>
      <c r="O65" s="5">
        <v>43115</v>
      </c>
      <c r="P65" s="5">
        <v>43296</v>
      </c>
      <c r="Q65" s="5">
        <v>43296</v>
      </c>
      <c r="R65" s="8">
        <f t="shared" si="0"/>
        <v>43296</v>
      </c>
      <c r="S65" s="11"/>
      <c r="T65" s="11"/>
      <c r="U65" s="11" t="str">
        <f t="shared" si="1"/>
        <v>RN</v>
      </c>
      <c r="V65" s="3">
        <v>612</v>
      </c>
      <c r="W65" s="11">
        <f t="shared" si="2"/>
        <v>526.31999999999994</v>
      </c>
      <c r="X65" s="11">
        <f t="shared" si="3"/>
        <v>42.84</v>
      </c>
      <c r="Y65" s="11">
        <f t="shared" si="4"/>
        <v>12.24</v>
      </c>
      <c r="Z65" s="11">
        <f t="shared" si="5"/>
        <v>30.6</v>
      </c>
      <c r="AA65" s="11">
        <f t="shared" si="6"/>
        <v>0</v>
      </c>
      <c r="AB65" s="11">
        <f t="shared" si="7"/>
        <v>7.0000000000000007E-2</v>
      </c>
      <c r="AC65" s="11">
        <f t="shared" si="8"/>
        <v>42.84</v>
      </c>
      <c r="AD65" s="11">
        <f t="shared" si="9"/>
        <v>7.1400000000000006</v>
      </c>
      <c r="AE65" s="11" t="str">
        <f t="shared" si="10"/>
        <v>Paid in full</v>
      </c>
      <c r="AF65" s="11" t="str">
        <f t="shared" si="11"/>
        <v>Not Applicable</v>
      </c>
      <c r="AG65" s="11" t="str">
        <f t="shared" si="12"/>
        <v>Y</v>
      </c>
      <c r="AH65" s="8" t="str">
        <f t="shared" si="13"/>
        <v>N</v>
      </c>
    </row>
    <row r="66" spans="1:34">
      <c r="A66" s="11">
        <v>364</v>
      </c>
      <c r="B66" s="3" t="s">
        <v>21</v>
      </c>
      <c r="C66" s="3" t="s">
        <v>23</v>
      </c>
      <c r="D66" s="3" t="s">
        <v>22</v>
      </c>
      <c r="E66" s="3" t="s">
        <v>24</v>
      </c>
      <c r="F66" s="3">
        <v>85004</v>
      </c>
      <c r="G66" s="3" t="s">
        <v>27</v>
      </c>
      <c r="H66" s="11" t="s">
        <v>25</v>
      </c>
      <c r="I66" s="11"/>
      <c r="J66" s="3" t="s">
        <v>26</v>
      </c>
      <c r="K66" s="3" t="s">
        <v>28</v>
      </c>
      <c r="L66" s="3" t="s">
        <v>393</v>
      </c>
      <c r="M66" s="3">
        <v>6</v>
      </c>
      <c r="N66" s="5">
        <v>43116</v>
      </c>
      <c r="O66" s="5">
        <v>43120</v>
      </c>
      <c r="P66" s="5">
        <v>43301</v>
      </c>
      <c r="Q66" s="5">
        <v>43301</v>
      </c>
      <c r="R66" s="8">
        <f t="shared" si="0"/>
        <v>43301</v>
      </c>
      <c r="S66" s="11"/>
      <c r="T66" s="11"/>
      <c r="U66" s="11" t="str">
        <f t="shared" si="1"/>
        <v>RN</v>
      </c>
      <c r="V66" s="3">
        <v>812</v>
      </c>
      <c r="W66" s="11">
        <f t="shared" si="2"/>
        <v>698.31999999999994</v>
      </c>
      <c r="X66" s="11">
        <f t="shared" si="3"/>
        <v>56.84</v>
      </c>
      <c r="Y66" s="11">
        <f t="shared" si="4"/>
        <v>16.240000000000002</v>
      </c>
      <c r="Z66" s="11">
        <f t="shared" si="5"/>
        <v>40.6</v>
      </c>
      <c r="AA66" s="11">
        <f t="shared" si="6"/>
        <v>0</v>
      </c>
      <c r="AB66" s="11">
        <f t="shared" si="7"/>
        <v>7.0000000000000007E-2</v>
      </c>
      <c r="AC66" s="11">
        <f t="shared" si="8"/>
        <v>56.84</v>
      </c>
      <c r="AD66" s="11">
        <f t="shared" si="9"/>
        <v>9.4733333333333345</v>
      </c>
      <c r="AE66" s="11" t="str">
        <f t="shared" si="10"/>
        <v>Paid in full</v>
      </c>
      <c r="AF66" s="11" t="str">
        <f t="shared" si="11"/>
        <v>Not Applicable</v>
      </c>
      <c r="AG66" s="11" t="str">
        <f t="shared" si="12"/>
        <v>Y</v>
      </c>
      <c r="AH66" s="8" t="str">
        <f t="shared" si="13"/>
        <v>N</v>
      </c>
    </row>
    <row r="67" spans="1:34">
      <c r="A67" s="11">
        <v>365</v>
      </c>
      <c r="B67" s="3" t="s">
        <v>21</v>
      </c>
      <c r="C67" s="3" t="s">
        <v>23</v>
      </c>
      <c r="D67" s="3" t="s">
        <v>22</v>
      </c>
      <c r="E67" s="3" t="s">
        <v>24</v>
      </c>
      <c r="F67" s="3">
        <v>85004</v>
      </c>
      <c r="G67" s="3" t="s">
        <v>27</v>
      </c>
      <c r="H67" s="11" t="s">
        <v>25</v>
      </c>
      <c r="I67" s="11"/>
      <c r="J67" s="3" t="s">
        <v>26</v>
      </c>
      <c r="K67" s="3" t="s">
        <v>28</v>
      </c>
      <c r="L67" s="3" t="s">
        <v>394</v>
      </c>
      <c r="M67" s="3">
        <v>6</v>
      </c>
      <c r="N67" s="5">
        <v>43072</v>
      </c>
      <c r="O67" s="5">
        <v>43075</v>
      </c>
      <c r="P67" s="5">
        <v>43257</v>
      </c>
      <c r="Q67" s="5">
        <v>43257</v>
      </c>
      <c r="R67" s="8">
        <f t="shared" ref="R67:R101" si="14">Q67</f>
        <v>43257</v>
      </c>
      <c r="S67" s="11"/>
      <c r="T67" s="11"/>
      <c r="U67" s="11" t="str">
        <f t="shared" ref="U67:U101" si="15">IF($S67&lt;&gt;"","CN",IF($R67&lt;&gt;"","RN",IF($R67="","NB")))</f>
        <v>RN</v>
      </c>
      <c r="V67" s="3">
        <v>823</v>
      </c>
      <c r="W67" s="11">
        <f t="shared" ref="W67:W101" si="16">IF($AB67=0.02,$V67*0.91,IF($AB67=0.07,$V67*0.86,IF($AB67=0.03,$V67*0.9,IF($AB67=0.08,$V67*0.85))))</f>
        <v>707.78</v>
      </c>
      <c r="X67" s="11">
        <f t="shared" ref="X67:X101" si="17">V67*0.07</f>
        <v>57.610000000000007</v>
      </c>
      <c r="Y67" s="11">
        <f t="shared" ref="Y67:Y101" si="18">IF($O67&lt;&gt;"",$V67*0.02,0)</f>
        <v>16.46</v>
      </c>
      <c r="Z67" s="11">
        <f t="shared" ref="Z67:Z101" si="19">IF($R67&lt;&gt;"",$V67*0.05,0)</f>
        <v>41.150000000000006</v>
      </c>
      <c r="AA67" s="11">
        <f t="shared" ref="AA67:AA101" si="20">IF($T67&lt;&gt;"",$V67*0.01,0)</f>
        <v>0</v>
      </c>
      <c r="AB67" s="11">
        <f t="shared" ref="AB67:AB101" si="21">IF(AND($Y67&lt;&gt;"",$Z67=0,$AA67=0),0.02,IF(AND($Y67&lt;&gt;"",$Z67&lt;&gt;"",$AA67=0),0.07,IF(AND($Y67&lt;&gt;"",$Z67=0,$AA67&lt;&gt;""),0.03,IF(AND($Y67&lt;&gt;"",$Z67&lt;&gt;"",$AA67&lt;&gt;""),0.08))))</f>
        <v>7.0000000000000007E-2</v>
      </c>
      <c r="AC67" s="11">
        <f t="shared" ref="AC67:AC101" si="22">$Y67+$Z67+$AA67</f>
        <v>57.610000000000007</v>
      </c>
      <c r="AD67" s="11">
        <f t="shared" ref="AD67:AD101" si="23">$AC67/$M67</f>
        <v>9.6016666666666683</v>
      </c>
      <c r="AE67" s="11" t="str">
        <f t="shared" ref="AE67:AE101" si="24">IF(OR($U67="NB",$U67="RN"),"Paid in full","Partial Amt Paid")</f>
        <v>Paid in full</v>
      </c>
      <c r="AF67" s="11" t="str">
        <f t="shared" ref="AF67:AF101" si="25">IF($S67&lt;&gt;"","Unearned Comm","Not Applicable")</f>
        <v>Not Applicable</v>
      </c>
      <c r="AG67" s="11" t="str">
        <f t="shared" ref="AG67:AG101" si="26">IF(OR($U67="NB",$U67="RN"),"Y","N")</f>
        <v>Y</v>
      </c>
      <c r="AH67" s="8" t="str">
        <f t="shared" ref="AH67:AH101" si="27">IF(AND($P67&gt;DATEVALUE("31-08-2018"),$U67&lt;&gt;"CN"),"Y","N")</f>
        <v>N</v>
      </c>
    </row>
    <row r="68" spans="1:34">
      <c r="A68" s="11">
        <v>366</v>
      </c>
      <c r="B68" s="3" t="s">
        <v>21</v>
      </c>
      <c r="C68" s="3" t="s">
        <v>23</v>
      </c>
      <c r="D68" s="3" t="s">
        <v>22</v>
      </c>
      <c r="E68" s="3" t="s">
        <v>24</v>
      </c>
      <c r="F68" s="3">
        <v>85004</v>
      </c>
      <c r="G68" s="3" t="s">
        <v>27</v>
      </c>
      <c r="H68" s="11" t="s">
        <v>25</v>
      </c>
      <c r="I68" s="11"/>
      <c r="J68" s="3" t="s">
        <v>26</v>
      </c>
      <c r="K68" s="3" t="s">
        <v>28</v>
      </c>
      <c r="L68" s="3" t="s">
        <v>395</v>
      </c>
      <c r="M68" s="3">
        <v>6</v>
      </c>
      <c r="N68" s="5">
        <v>42949</v>
      </c>
      <c r="O68" s="5">
        <v>42952</v>
      </c>
      <c r="P68" s="5">
        <v>43136</v>
      </c>
      <c r="Q68" s="5">
        <v>43136</v>
      </c>
      <c r="R68" s="8">
        <f t="shared" si="14"/>
        <v>43136</v>
      </c>
      <c r="S68" s="11"/>
      <c r="T68" s="11"/>
      <c r="U68" s="11" t="str">
        <f t="shared" si="15"/>
        <v>RN</v>
      </c>
      <c r="V68" s="3">
        <v>832</v>
      </c>
      <c r="W68" s="11">
        <f t="shared" si="16"/>
        <v>715.52</v>
      </c>
      <c r="X68" s="11">
        <f t="shared" si="17"/>
        <v>58.240000000000009</v>
      </c>
      <c r="Y68" s="11">
        <f t="shared" si="18"/>
        <v>16.64</v>
      </c>
      <c r="Z68" s="11">
        <f t="shared" si="19"/>
        <v>41.6</v>
      </c>
      <c r="AA68" s="11">
        <f t="shared" si="20"/>
        <v>0</v>
      </c>
      <c r="AB68" s="11">
        <f t="shared" si="21"/>
        <v>7.0000000000000007E-2</v>
      </c>
      <c r="AC68" s="11">
        <f t="shared" si="22"/>
        <v>58.24</v>
      </c>
      <c r="AD68" s="11">
        <f t="shared" si="23"/>
        <v>9.706666666666667</v>
      </c>
      <c r="AE68" s="11" t="str">
        <f t="shared" si="24"/>
        <v>Paid in full</v>
      </c>
      <c r="AF68" s="11" t="str">
        <f t="shared" si="25"/>
        <v>Not Applicable</v>
      </c>
      <c r="AG68" s="11" t="str">
        <f t="shared" si="26"/>
        <v>Y</v>
      </c>
      <c r="AH68" s="8" t="str">
        <f t="shared" si="27"/>
        <v>N</v>
      </c>
    </row>
    <row r="69" spans="1:34">
      <c r="A69" s="11">
        <v>367</v>
      </c>
      <c r="B69" s="3" t="s">
        <v>21</v>
      </c>
      <c r="C69" s="3" t="s">
        <v>23</v>
      </c>
      <c r="D69" s="3" t="s">
        <v>22</v>
      </c>
      <c r="E69" s="3" t="s">
        <v>24</v>
      </c>
      <c r="F69" s="3">
        <v>85004</v>
      </c>
      <c r="G69" s="3" t="s">
        <v>27</v>
      </c>
      <c r="H69" s="11" t="s">
        <v>25</v>
      </c>
      <c r="I69" s="11"/>
      <c r="J69" s="3" t="s">
        <v>26</v>
      </c>
      <c r="K69" s="3" t="s">
        <v>28</v>
      </c>
      <c r="L69" s="3" t="s">
        <v>396</v>
      </c>
      <c r="M69" s="3">
        <v>6</v>
      </c>
      <c r="N69" s="5">
        <v>42982</v>
      </c>
      <c r="O69" s="5">
        <v>42986</v>
      </c>
      <c r="P69" s="5">
        <v>43167</v>
      </c>
      <c r="Q69" s="5">
        <v>43167</v>
      </c>
      <c r="R69" s="8">
        <f t="shared" si="14"/>
        <v>43167</v>
      </c>
      <c r="S69" s="11"/>
      <c r="T69" s="11"/>
      <c r="U69" s="11" t="str">
        <f t="shared" si="15"/>
        <v>RN</v>
      </c>
      <c r="V69" s="3">
        <v>811</v>
      </c>
      <c r="W69" s="11">
        <f t="shared" si="16"/>
        <v>697.46</v>
      </c>
      <c r="X69" s="11">
        <f t="shared" si="17"/>
        <v>56.77</v>
      </c>
      <c r="Y69" s="11">
        <f t="shared" si="18"/>
        <v>16.22</v>
      </c>
      <c r="Z69" s="11">
        <f t="shared" si="19"/>
        <v>40.550000000000004</v>
      </c>
      <c r="AA69" s="11">
        <f t="shared" si="20"/>
        <v>0</v>
      </c>
      <c r="AB69" s="11">
        <f t="shared" si="21"/>
        <v>7.0000000000000007E-2</v>
      </c>
      <c r="AC69" s="11">
        <f t="shared" si="22"/>
        <v>56.77</v>
      </c>
      <c r="AD69" s="11">
        <f t="shared" si="23"/>
        <v>9.4616666666666678</v>
      </c>
      <c r="AE69" s="11" t="str">
        <f t="shared" si="24"/>
        <v>Paid in full</v>
      </c>
      <c r="AF69" s="11" t="str">
        <f t="shared" si="25"/>
        <v>Not Applicable</v>
      </c>
      <c r="AG69" s="11" t="str">
        <f t="shared" si="26"/>
        <v>Y</v>
      </c>
      <c r="AH69" s="8" t="str">
        <f t="shared" si="27"/>
        <v>N</v>
      </c>
    </row>
    <row r="70" spans="1:34">
      <c r="A70" s="11">
        <v>368</v>
      </c>
      <c r="B70" s="3" t="s">
        <v>21</v>
      </c>
      <c r="C70" s="3" t="s">
        <v>23</v>
      </c>
      <c r="D70" s="3" t="s">
        <v>22</v>
      </c>
      <c r="E70" s="3" t="s">
        <v>24</v>
      </c>
      <c r="F70" s="3">
        <v>85004</v>
      </c>
      <c r="G70" s="3" t="s">
        <v>27</v>
      </c>
      <c r="H70" s="11" t="s">
        <v>25</v>
      </c>
      <c r="I70" s="11"/>
      <c r="J70" s="3" t="s">
        <v>26</v>
      </c>
      <c r="K70" s="3" t="s">
        <v>28</v>
      </c>
      <c r="L70" s="3" t="s">
        <v>397</v>
      </c>
      <c r="M70" s="3">
        <v>6</v>
      </c>
      <c r="N70" s="5">
        <v>43015</v>
      </c>
      <c r="O70" s="5">
        <v>43018</v>
      </c>
      <c r="P70" s="5">
        <v>43200</v>
      </c>
      <c r="Q70" s="5">
        <v>43200</v>
      </c>
      <c r="R70" s="8">
        <f t="shared" si="14"/>
        <v>43200</v>
      </c>
      <c r="S70" s="11"/>
      <c r="T70" s="11"/>
      <c r="U70" s="11" t="str">
        <f t="shared" si="15"/>
        <v>RN</v>
      </c>
      <c r="V70" s="3">
        <v>611</v>
      </c>
      <c r="W70" s="11">
        <f t="shared" si="16"/>
        <v>525.46</v>
      </c>
      <c r="X70" s="11">
        <f t="shared" si="17"/>
        <v>42.77</v>
      </c>
      <c r="Y70" s="11">
        <f t="shared" si="18"/>
        <v>12.22</v>
      </c>
      <c r="Z70" s="11">
        <f t="shared" si="19"/>
        <v>30.55</v>
      </c>
      <c r="AA70" s="11">
        <f t="shared" si="20"/>
        <v>0</v>
      </c>
      <c r="AB70" s="11">
        <f t="shared" si="21"/>
        <v>7.0000000000000007E-2</v>
      </c>
      <c r="AC70" s="11">
        <f t="shared" si="22"/>
        <v>42.77</v>
      </c>
      <c r="AD70" s="11">
        <f t="shared" si="23"/>
        <v>7.1283333333333339</v>
      </c>
      <c r="AE70" s="11" t="str">
        <f t="shared" si="24"/>
        <v>Paid in full</v>
      </c>
      <c r="AF70" s="11" t="str">
        <f t="shared" si="25"/>
        <v>Not Applicable</v>
      </c>
      <c r="AG70" s="11" t="str">
        <f t="shared" si="26"/>
        <v>Y</v>
      </c>
      <c r="AH70" s="8" t="str">
        <f t="shared" si="27"/>
        <v>N</v>
      </c>
    </row>
    <row r="71" spans="1:34">
      <c r="A71" s="11">
        <v>369</v>
      </c>
      <c r="B71" s="3" t="s">
        <v>21</v>
      </c>
      <c r="C71" s="3" t="s">
        <v>23</v>
      </c>
      <c r="D71" s="3" t="s">
        <v>22</v>
      </c>
      <c r="E71" s="3" t="s">
        <v>24</v>
      </c>
      <c r="F71" s="3">
        <v>85004</v>
      </c>
      <c r="G71" s="3" t="s">
        <v>27</v>
      </c>
      <c r="H71" s="11" t="s">
        <v>25</v>
      </c>
      <c r="I71" s="11"/>
      <c r="J71" s="3" t="s">
        <v>26</v>
      </c>
      <c r="K71" s="3" t="s">
        <v>28</v>
      </c>
      <c r="L71" s="3" t="s">
        <v>398</v>
      </c>
      <c r="M71" s="3">
        <v>6</v>
      </c>
      <c r="N71" s="5">
        <v>43048</v>
      </c>
      <c r="O71" s="5">
        <v>43054</v>
      </c>
      <c r="P71" s="5">
        <v>43235</v>
      </c>
      <c r="Q71" s="5">
        <v>43235</v>
      </c>
      <c r="R71" s="8">
        <f t="shared" si="14"/>
        <v>43235</v>
      </c>
      <c r="S71" s="11"/>
      <c r="T71" s="11"/>
      <c r="U71" s="11" t="str">
        <f t="shared" si="15"/>
        <v>RN</v>
      </c>
      <c r="V71" s="3">
        <v>711</v>
      </c>
      <c r="W71" s="11">
        <f t="shared" si="16"/>
        <v>611.46</v>
      </c>
      <c r="X71" s="11">
        <f t="shared" si="17"/>
        <v>49.77</v>
      </c>
      <c r="Y71" s="11">
        <f t="shared" si="18"/>
        <v>14.22</v>
      </c>
      <c r="Z71" s="11">
        <f t="shared" si="19"/>
        <v>35.550000000000004</v>
      </c>
      <c r="AA71" s="11">
        <f t="shared" si="20"/>
        <v>0</v>
      </c>
      <c r="AB71" s="11">
        <f t="shared" si="21"/>
        <v>7.0000000000000007E-2</v>
      </c>
      <c r="AC71" s="11">
        <f t="shared" si="22"/>
        <v>49.77</v>
      </c>
      <c r="AD71" s="11">
        <f t="shared" si="23"/>
        <v>8.2949999999999999</v>
      </c>
      <c r="AE71" s="11" t="str">
        <f t="shared" si="24"/>
        <v>Paid in full</v>
      </c>
      <c r="AF71" s="11" t="str">
        <f t="shared" si="25"/>
        <v>Not Applicable</v>
      </c>
      <c r="AG71" s="11" t="str">
        <f t="shared" si="26"/>
        <v>Y</v>
      </c>
      <c r="AH71" s="8" t="str">
        <f t="shared" si="27"/>
        <v>N</v>
      </c>
    </row>
    <row r="72" spans="1:34">
      <c r="A72" s="11">
        <v>370</v>
      </c>
      <c r="B72" s="3" t="s">
        <v>21</v>
      </c>
      <c r="C72" s="3" t="s">
        <v>23</v>
      </c>
      <c r="D72" s="3" t="s">
        <v>22</v>
      </c>
      <c r="E72" s="3" t="s">
        <v>24</v>
      </c>
      <c r="F72" s="3">
        <v>85004</v>
      </c>
      <c r="G72" s="3" t="s">
        <v>27</v>
      </c>
      <c r="H72" s="11" t="s">
        <v>25</v>
      </c>
      <c r="I72" s="11"/>
      <c r="J72" s="3" t="s">
        <v>26</v>
      </c>
      <c r="K72" s="3" t="s">
        <v>28</v>
      </c>
      <c r="L72" s="3" t="s">
        <v>399</v>
      </c>
      <c r="M72" s="3">
        <v>6</v>
      </c>
      <c r="N72" s="5">
        <v>43127</v>
      </c>
      <c r="O72" s="5">
        <v>43130</v>
      </c>
      <c r="P72" s="5">
        <v>43311</v>
      </c>
      <c r="Q72" s="5">
        <v>43311</v>
      </c>
      <c r="R72" s="8">
        <f t="shared" si="14"/>
        <v>43311</v>
      </c>
      <c r="S72" s="11"/>
      <c r="T72" s="11"/>
      <c r="U72" s="11" t="str">
        <f t="shared" si="15"/>
        <v>RN</v>
      </c>
      <c r="V72" s="3">
        <v>511</v>
      </c>
      <c r="W72" s="11">
        <f t="shared" si="16"/>
        <v>439.46</v>
      </c>
      <c r="X72" s="11">
        <f t="shared" si="17"/>
        <v>35.770000000000003</v>
      </c>
      <c r="Y72" s="11">
        <f t="shared" si="18"/>
        <v>10.220000000000001</v>
      </c>
      <c r="Z72" s="11">
        <f t="shared" si="19"/>
        <v>25.55</v>
      </c>
      <c r="AA72" s="11">
        <f t="shared" si="20"/>
        <v>0</v>
      </c>
      <c r="AB72" s="11">
        <f t="shared" si="21"/>
        <v>7.0000000000000007E-2</v>
      </c>
      <c r="AC72" s="11">
        <f t="shared" si="22"/>
        <v>35.770000000000003</v>
      </c>
      <c r="AD72" s="11">
        <f t="shared" si="23"/>
        <v>5.9616666666666669</v>
      </c>
      <c r="AE72" s="11" t="str">
        <f t="shared" si="24"/>
        <v>Paid in full</v>
      </c>
      <c r="AF72" s="11" t="str">
        <f t="shared" si="25"/>
        <v>Not Applicable</v>
      </c>
      <c r="AG72" s="11" t="str">
        <f t="shared" si="26"/>
        <v>Y</v>
      </c>
      <c r="AH72" s="8" t="str">
        <f t="shared" si="27"/>
        <v>N</v>
      </c>
    </row>
    <row r="73" spans="1:34">
      <c r="A73" s="11">
        <v>371</v>
      </c>
      <c r="B73" s="3" t="s">
        <v>21</v>
      </c>
      <c r="C73" s="3" t="s">
        <v>23</v>
      </c>
      <c r="D73" s="3" t="s">
        <v>22</v>
      </c>
      <c r="E73" s="3" t="s">
        <v>24</v>
      </c>
      <c r="F73" s="3">
        <v>85004</v>
      </c>
      <c r="G73" s="3" t="s">
        <v>27</v>
      </c>
      <c r="H73" s="11" t="s">
        <v>25</v>
      </c>
      <c r="I73" s="11"/>
      <c r="J73" s="3" t="s">
        <v>26</v>
      </c>
      <c r="K73" s="3" t="s">
        <v>28</v>
      </c>
      <c r="L73" s="3" t="s">
        <v>400</v>
      </c>
      <c r="M73" s="3">
        <v>6</v>
      </c>
      <c r="N73" s="5">
        <v>43104</v>
      </c>
      <c r="O73" s="5">
        <v>43109</v>
      </c>
      <c r="P73" s="5">
        <v>43290</v>
      </c>
      <c r="Q73" s="5">
        <v>43290</v>
      </c>
      <c r="R73" s="8">
        <f t="shared" si="14"/>
        <v>43290</v>
      </c>
      <c r="S73" s="11"/>
      <c r="T73" s="11"/>
      <c r="U73" s="11" t="str">
        <f t="shared" si="15"/>
        <v>RN</v>
      </c>
      <c r="V73" s="3">
        <v>465</v>
      </c>
      <c r="W73" s="11">
        <f t="shared" si="16"/>
        <v>399.9</v>
      </c>
      <c r="X73" s="11">
        <f t="shared" si="17"/>
        <v>32.550000000000004</v>
      </c>
      <c r="Y73" s="11">
        <f t="shared" si="18"/>
        <v>9.3000000000000007</v>
      </c>
      <c r="Z73" s="11">
        <f t="shared" si="19"/>
        <v>23.25</v>
      </c>
      <c r="AA73" s="11">
        <f t="shared" si="20"/>
        <v>0</v>
      </c>
      <c r="AB73" s="11">
        <f t="shared" si="21"/>
        <v>7.0000000000000007E-2</v>
      </c>
      <c r="AC73" s="11">
        <f t="shared" si="22"/>
        <v>32.549999999999997</v>
      </c>
      <c r="AD73" s="11">
        <f t="shared" si="23"/>
        <v>5.4249999999999998</v>
      </c>
      <c r="AE73" s="11" t="str">
        <f t="shared" si="24"/>
        <v>Paid in full</v>
      </c>
      <c r="AF73" s="11" t="str">
        <f t="shared" si="25"/>
        <v>Not Applicable</v>
      </c>
      <c r="AG73" s="11" t="str">
        <f t="shared" si="26"/>
        <v>Y</v>
      </c>
      <c r="AH73" s="8" t="str">
        <f t="shared" si="27"/>
        <v>N</v>
      </c>
    </row>
    <row r="74" spans="1:34">
      <c r="A74" s="11">
        <v>372</v>
      </c>
      <c r="B74" s="3" t="s">
        <v>21</v>
      </c>
      <c r="C74" s="3" t="s">
        <v>23</v>
      </c>
      <c r="D74" s="3" t="s">
        <v>22</v>
      </c>
      <c r="E74" s="3" t="s">
        <v>24</v>
      </c>
      <c r="F74" s="3">
        <v>85004</v>
      </c>
      <c r="G74" s="3" t="s">
        <v>27</v>
      </c>
      <c r="H74" s="11" t="s">
        <v>25</v>
      </c>
      <c r="I74" s="11"/>
      <c r="J74" s="3" t="s">
        <v>26</v>
      </c>
      <c r="K74" s="3" t="s">
        <v>28</v>
      </c>
      <c r="L74" s="3" t="s">
        <v>401</v>
      </c>
      <c r="M74" s="3">
        <v>6</v>
      </c>
      <c r="N74" s="5">
        <v>43007</v>
      </c>
      <c r="O74" s="5">
        <v>43008</v>
      </c>
      <c r="P74" s="5">
        <v>43189</v>
      </c>
      <c r="Q74" s="5">
        <v>43189</v>
      </c>
      <c r="R74" s="8">
        <f t="shared" si="14"/>
        <v>43189</v>
      </c>
      <c r="S74" s="11"/>
      <c r="T74" s="11"/>
      <c r="U74" s="11" t="str">
        <f t="shared" si="15"/>
        <v>RN</v>
      </c>
      <c r="V74" s="3">
        <v>435</v>
      </c>
      <c r="W74" s="11">
        <f t="shared" si="16"/>
        <v>374.09999999999997</v>
      </c>
      <c r="X74" s="11">
        <f t="shared" si="17"/>
        <v>30.450000000000003</v>
      </c>
      <c r="Y74" s="11">
        <f t="shared" si="18"/>
        <v>8.7000000000000011</v>
      </c>
      <c r="Z74" s="11">
        <f t="shared" si="19"/>
        <v>21.75</v>
      </c>
      <c r="AA74" s="11">
        <f t="shared" si="20"/>
        <v>0</v>
      </c>
      <c r="AB74" s="11">
        <f t="shared" si="21"/>
        <v>7.0000000000000007E-2</v>
      </c>
      <c r="AC74" s="11">
        <f t="shared" si="22"/>
        <v>30.450000000000003</v>
      </c>
      <c r="AD74" s="11">
        <f t="shared" si="23"/>
        <v>5.0750000000000002</v>
      </c>
      <c r="AE74" s="11" t="str">
        <f t="shared" si="24"/>
        <v>Paid in full</v>
      </c>
      <c r="AF74" s="11" t="str">
        <f t="shared" si="25"/>
        <v>Not Applicable</v>
      </c>
      <c r="AG74" s="11" t="str">
        <f t="shared" si="26"/>
        <v>Y</v>
      </c>
      <c r="AH74" s="8" t="str">
        <f t="shared" si="27"/>
        <v>N</v>
      </c>
    </row>
    <row r="75" spans="1:34">
      <c r="A75" s="11">
        <v>373</v>
      </c>
      <c r="B75" s="3" t="s">
        <v>21</v>
      </c>
      <c r="C75" s="3" t="s">
        <v>23</v>
      </c>
      <c r="D75" s="3" t="s">
        <v>22</v>
      </c>
      <c r="E75" s="3" t="s">
        <v>24</v>
      </c>
      <c r="F75" s="3">
        <v>85004</v>
      </c>
      <c r="G75" s="3" t="s">
        <v>27</v>
      </c>
      <c r="H75" s="11" t="s">
        <v>25</v>
      </c>
      <c r="I75" s="11"/>
      <c r="J75" s="3" t="s">
        <v>26</v>
      </c>
      <c r="K75" s="3" t="s">
        <v>28</v>
      </c>
      <c r="L75" s="3" t="s">
        <v>402</v>
      </c>
      <c r="M75" s="3">
        <v>6</v>
      </c>
      <c r="N75" s="5">
        <v>43049</v>
      </c>
      <c r="O75" s="5">
        <v>43054</v>
      </c>
      <c r="P75" s="5">
        <v>43235</v>
      </c>
      <c r="Q75" s="5">
        <v>43235</v>
      </c>
      <c r="R75" s="8">
        <f t="shared" si="14"/>
        <v>43235</v>
      </c>
      <c r="S75" s="11"/>
      <c r="T75" s="11"/>
      <c r="U75" s="11" t="str">
        <f t="shared" si="15"/>
        <v>RN</v>
      </c>
      <c r="V75" s="3">
        <v>436</v>
      </c>
      <c r="W75" s="11">
        <f t="shared" si="16"/>
        <v>374.96</v>
      </c>
      <c r="X75" s="11">
        <f t="shared" si="17"/>
        <v>30.520000000000003</v>
      </c>
      <c r="Y75" s="11">
        <f t="shared" si="18"/>
        <v>8.7200000000000006</v>
      </c>
      <c r="Z75" s="11">
        <f t="shared" si="19"/>
        <v>21.8</v>
      </c>
      <c r="AA75" s="11">
        <f t="shared" si="20"/>
        <v>0</v>
      </c>
      <c r="AB75" s="11">
        <f t="shared" si="21"/>
        <v>7.0000000000000007E-2</v>
      </c>
      <c r="AC75" s="11">
        <f t="shared" si="22"/>
        <v>30.520000000000003</v>
      </c>
      <c r="AD75" s="11">
        <f t="shared" si="23"/>
        <v>5.0866666666666669</v>
      </c>
      <c r="AE75" s="11" t="str">
        <f t="shared" si="24"/>
        <v>Paid in full</v>
      </c>
      <c r="AF75" s="11" t="str">
        <f t="shared" si="25"/>
        <v>Not Applicable</v>
      </c>
      <c r="AG75" s="11" t="str">
        <f t="shared" si="26"/>
        <v>Y</v>
      </c>
      <c r="AH75" s="8" t="str">
        <f t="shared" si="27"/>
        <v>N</v>
      </c>
    </row>
    <row r="76" spans="1:34">
      <c r="A76" s="11">
        <v>374</v>
      </c>
      <c r="B76" s="3" t="s">
        <v>21</v>
      </c>
      <c r="C76" s="3" t="s">
        <v>23</v>
      </c>
      <c r="D76" s="3" t="s">
        <v>22</v>
      </c>
      <c r="E76" s="3" t="s">
        <v>24</v>
      </c>
      <c r="F76" s="3">
        <v>85004</v>
      </c>
      <c r="G76" s="3" t="s">
        <v>27</v>
      </c>
      <c r="H76" s="11" t="s">
        <v>25</v>
      </c>
      <c r="I76" s="11"/>
      <c r="J76" s="3" t="s">
        <v>26</v>
      </c>
      <c r="K76" s="3" t="s">
        <v>28</v>
      </c>
      <c r="L76" s="3" t="s">
        <v>403</v>
      </c>
      <c r="M76" s="3">
        <v>6</v>
      </c>
      <c r="N76" s="5">
        <v>43075</v>
      </c>
      <c r="O76" s="5">
        <v>43079</v>
      </c>
      <c r="P76" s="5">
        <v>43261</v>
      </c>
      <c r="Q76" s="5">
        <v>43261</v>
      </c>
      <c r="R76" s="8">
        <f t="shared" si="14"/>
        <v>43261</v>
      </c>
      <c r="S76" s="11"/>
      <c r="T76" s="11"/>
      <c r="U76" s="11" t="str">
        <f t="shared" si="15"/>
        <v>RN</v>
      </c>
      <c r="V76" s="3">
        <v>438</v>
      </c>
      <c r="W76" s="11">
        <f t="shared" si="16"/>
        <v>376.68</v>
      </c>
      <c r="X76" s="11">
        <f t="shared" si="17"/>
        <v>30.660000000000004</v>
      </c>
      <c r="Y76" s="11">
        <f t="shared" si="18"/>
        <v>8.76</v>
      </c>
      <c r="Z76" s="11">
        <f t="shared" si="19"/>
        <v>21.900000000000002</v>
      </c>
      <c r="AA76" s="11">
        <f t="shared" si="20"/>
        <v>0</v>
      </c>
      <c r="AB76" s="11">
        <f t="shared" si="21"/>
        <v>7.0000000000000007E-2</v>
      </c>
      <c r="AC76" s="11">
        <f t="shared" si="22"/>
        <v>30.660000000000004</v>
      </c>
      <c r="AD76" s="11">
        <f t="shared" si="23"/>
        <v>5.1100000000000003</v>
      </c>
      <c r="AE76" s="11" t="str">
        <f t="shared" si="24"/>
        <v>Paid in full</v>
      </c>
      <c r="AF76" s="11" t="str">
        <f t="shared" si="25"/>
        <v>Not Applicable</v>
      </c>
      <c r="AG76" s="11" t="str">
        <f t="shared" si="26"/>
        <v>Y</v>
      </c>
      <c r="AH76" s="8" t="str">
        <f t="shared" si="27"/>
        <v>N</v>
      </c>
    </row>
    <row r="77" spans="1:34">
      <c r="A77" s="11">
        <v>375</v>
      </c>
      <c r="B77" s="3" t="s">
        <v>21</v>
      </c>
      <c r="C77" s="3" t="s">
        <v>23</v>
      </c>
      <c r="D77" s="3" t="s">
        <v>22</v>
      </c>
      <c r="E77" s="3" t="s">
        <v>24</v>
      </c>
      <c r="F77" s="3">
        <v>85004</v>
      </c>
      <c r="G77" s="3" t="s">
        <v>27</v>
      </c>
      <c r="H77" s="11" t="s">
        <v>25</v>
      </c>
      <c r="I77" s="11"/>
      <c r="J77" s="3" t="s">
        <v>26</v>
      </c>
      <c r="K77" s="3" t="s">
        <v>28</v>
      </c>
      <c r="L77" s="3" t="s">
        <v>404</v>
      </c>
      <c r="M77" s="3">
        <v>12</v>
      </c>
      <c r="N77" s="5">
        <v>42955</v>
      </c>
      <c r="O77" s="5">
        <v>42957</v>
      </c>
      <c r="P77" s="5">
        <v>43322</v>
      </c>
      <c r="Q77" s="5">
        <v>43322</v>
      </c>
      <c r="R77" s="8">
        <f t="shared" si="14"/>
        <v>43322</v>
      </c>
      <c r="S77" s="11"/>
      <c r="T77" s="11"/>
      <c r="U77" s="11" t="str">
        <f t="shared" si="15"/>
        <v>RN</v>
      </c>
      <c r="V77" s="3">
        <v>1200</v>
      </c>
      <c r="W77" s="11">
        <f t="shared" si="16"/>
        <v>1032</v>
      </c>
      <c r="X77" s="11">
        <f t="shared" si="17"/>
        <v>84.000000000000014</v>
      </c>
      <c r="Y77" s="11">
        <f t="shared" si="18"/>
        <v>24</v>
      </c>
      <c r="Z77" s="11">
        <f t="shared" si="19"/>
        <v>60</v>
      </c>
      <c r="AA77" s="11">
        <f t="shared" si="20"/>
        <v>0</v>
      </c>
      <c r="AB77" s="11">
        <f t="shared" si="21"/>
        <v>7.0000000000000007E-2</v>
      </c>
      <c r="AC77" s="11">
        <f t="shared" si="22"/>
        <v>84</v>
      </c>
      <c r="AD77" s="11">
        <f t="shared" si="23"/>
        <v>7</v>
      </c>
      <c r="AE77" s="11" t="str">
        <f t="shared" si="24"/>
        <v>Paid in full</v>
      </c>
      <c r="AF77" s="11" t="str">
        <f t="shared" si="25"/>
        <v>Not Applicable</v>
      </c>
      <c r="AG77" s="11" t="str">
        <f t="shared" si="26"/>
        <v>Y</v>
      </c>
      <c r="AH77" s="8" t="str">
        <f t="shared" si="27"/>
        <v>N</v>
      </c>
    </row>
    <row r="78" spans="1:34">
      <c r="A78" s="11">
        <v>376</v>
      </c>
      <c r="B78" s="3" t="s">
        <v>21</v>
      </c>
      <c r="C78" s="3" t="s">
        <v>23</v>
      </c>
      <c r="D78" s="3" t="s">
        <v>22</v>
      </c>
      <c r="E78" s="3" t="s">
        <v>24</v>
      </c>
      <c r="F78" s="3">
        <v>85004</v>
      </c>
      <c r="G78" s="3" t="s">
        <v>27</v>
      </c>
      <c r="H78" s="11" t="s">
        <v>25</v>
      </c>
      <c r="I78" s="11"/>
      <c r="J78" s="3" t="s">
        <v>26</v>
      </c>
      <c r="K78" s="3" t="s">
        <v>28</v>
      </c>
      <c r="L78" s="3" t="s">
        <v>405</v>
      </c>
      <c r="M78" s="3">
        <v>6</v>
      </c>
      <c r="N78" s="5">
        <v>42962</v>
      </c>
      <c r="O78" s="5">
        <v>42967</v>
      </c>
      <c r="P78" s="5">
        <v>43151</v>
      </c>
      <c r="Q78" s="5">
        <v>43151</v>
      </c>
      <c r="R78" s="8">
        <f t="shared" si="14"/>
        <v>43151</v>
      </c>
      <c r="S78" s="11"/>
      <c r="T78" s="11"/>
      <c r="U78" s="11" t="str">
        <f t="shared" si="15"/>
        <v>RN</v>
      </c>
      <c r="V78" s="3">
        <v>723</v>
      </c>
      <c r="W78" s="11">
        <f t="shared" si="16"/>
        <v>621.78</v>
      </c>
      <c r="X78" s="11">
        <f t="shared" si="17"/>
        <v>50.610000000000007</v>
      </c>
      <c r="Y78" s="11">
        <f t="shared" si="18"/>
        <v>14.46</v>
      </c>
      <c r="Z78" s="11">
        <f t="shared" si="19"/>
        <v>36.15</v>
      </c>
      <c r="AA78" s="11">
        <f t="shared" si="20"/>
        <v>0</v>
      </c>
      <c r="AB78" s="11">
        <f t="shared" si="21"/>
        <v>7.0000000000000007E-2</v>
      </c>
      <c r="AC78" s="11">
        <f t="shared" si="22"/>
        <v>50.61</v>
      </c>
      <c r="AD78" s="11">
        <f t="shared" si="23"/>
        <v>8.4350000000000005</v>
      </c>
      <c r="AE78" s="11" t="str">
        <f t="shared" si="24"/>
        <v>Paid in full</v>
      </c>
      <c r="AF78" s="11" t="str">
        <f t="shared" si="25"/>
        <v>Not Applicable</v>
      </c>
      <c r="AG78" s="11" t="str">
        <f t="shared" si="26"/>
        <v>Y</v>
      </c>
      <c r="AH78" s="8" t="str">
        <f t="shared" si="27"/>
        <v>N</v>
      </c>
    </row>
    <row r="79" spans="1:34">
      <c r="A79" s="11">
        <v>377</v>
      </c>
      <c r="B79" s="3" t="s">
        <v>21</v>
      </c>
      <c r="C79" s="3" t="s">
        <v>23</v>
      </c>
      <c r="D79" s="3" t="s">
        <v>22</v>
      </c>
      <c r="E79" s="3" t="s">
        <v>24</v>
      </c>
      <c r="F79" s="3">
        <v>85004</v>
      </c>
      <c r="G79" s="3" t="s">
        <v>27</v>
      </c>
      <c r="H79" s="11" t="s">
        <v>25</v>
      </c>
      <c r="I79" s="11"/>
      <c r="J79" s="3" t="s">
        <v>26</v>
      </c>
      <c r="K79" s="3" t="s">
        <v>28</v>
      </c>
      <c r="L79" s="3" t="s">
        <v>406</v>
      </c>
      <c r="M79" s="3">
        <v>6</v>
      </c>
      <c r="N79" s="5">
        <v>43117</v>
      </c>
      <c r="O79" s="5">
        <v>43120</v>
      </c>
      <c r="P79" s="5">
        <v>43301</v>
      </c>
      <c r="Q79" s="5">
        <v>43301</v>
      </c>
      <c r="R79" s="8">
        <f t="shared" si="14"/>
        <v>43301</v>
      </c>
      <c r="S79" s="11"/>
      <c r="T79" s="11"/>
      <c r="U79" s="11" t="str">
        <f t="shared" si="15"/>
        <v>RN</v>
      </c>
      <c r="V79" s="3">
        <v>721</v>
      </c>
      <c r="W79" s="11">
        <f t="shared" si="16"/>
        <v>620.05999999999995</v>
      </c>
      <c r="X79" s="11">
        <f t="shared" si="17"/>
        <v>50.470000000000006</v>
      </c>
      <c r="Y79" s="11">
        <f t="shared" si="18"/>
        <v>14.42</v>
      </c>
      <c r="Z79" s="11">
        <f t="shared" si="19"/>
        <v>36.050000000000004</v>
      </c>
      <c r="AA79" s="11">
        <f t="shared" si="20"/>
        <v>0</v>
      </c>
      <c r="AB79" s="11">
        <f t="shared" si="21"/>
        <v>7.0000000000000007E-2</v>
      </c>
      <c r="AC79" s="11">
        <f t="shared" si="22"/>
        <v>50.470000000000006</v>
      </c>
      <c r="AD79" s="11">
        <f t="shared" si="23"/>
        <v>8.4116666666666671</v>
      </c>
      <c r="AE79" s="11" t="str">
        <f t="shared" si="24"/>
        <v>Paid in full</v>
      </c>
      <c r="AF79" s="11" t="str">
        <f t="shared" si="25"/>
        <v>Not Applicable</v>
      </c>
      <c r="AG79" s="11" t="str">
        <f t="shared" si="26"/>
        <v>Y</v>
      </c>
      <c r="AH79" s="8" t="str">
        <f t="shared" si="27"/>
        <v>N</v>
      </c>
    </row>
    <row r="80" spans="1:34">
      <c r="A80" s="11">
        <v>378</v>
      </c>
      <c r="B80" s="3" t="s">
        <v>21</v>
      </c>
      <c r="C80" s="3" t="s">
        <v>23</v>
      </c>
      <c r="D80" s="3" t="s">
        <v>22</v>
      </c>
      <c r="E80" s="3" t="s">
        <v>24</v>
      </c>
      <c r="F80" s="3">
        <v>85004</v>
      </c>
      <c r="G80" s="3" t="s">
        <v>27</v>
      </c>
      <c r="H80" s="11" t="s">
        <v>25</v>
      </c>
      <c r="I80" s="11"/>
      <c r="J80" s="3" t="s">
        <v>26</v>
      </c>
      <c r="K80" s="3" t="s">
        <v>28</v>
      </c>
      <c r="L80" s="3" t="s">
        <v>407</v>
      </c>
      <c r="M80" s="3">
        <v>6</v>
      </c>
      <c r="N80" s="5">
        <v>43130</v>
      </c>
      <c r="O80" s="5">
        <v>43131</v>
      </c>
      <c r="P80" s="5">
        <v>43312</v>
      </c>
      <c r="Q80" s="5">
        <v>43312</v>
      </c>
      <c r="R80" s="8">
        <f t="shared" si="14"/>
        <v>43312</v>
      </c>
      <c r="S80" s="11"/>
      <c r="T80" s="11"/>
      <c r="U80" s="11" t="str">
        <f t="shared" si="15"/>
        <v>RN</v>
      </c>
      <c r="V80" s="3">
        <v>735</v>
      </c>
      <c r="W80" s="11">
        <f t="shared" si="16"/>
        <v>632.1</v>
      </c>
      <c r="X80" s="11">
        <f t="shared" si="17"/>
        <v>51.45</v>
      </c>
      <c r="Y80" s="11">
        <f t="shared" si="18"/>
        <v>14.700000000000001</v>
      </c>
      <c r="Z80" s="11">
        <f t="shared" si="19"/>
        <v>36.75</v>
      </c>
      <c r="AA80" s="11">
        <f t="shared" si="20"/>
        <v>0</v>
      </c>
      <c r="AB80" s="11">
        <f t="shared" si="21"/>
        <v>7.0000000000000007E-2</v>
      </c>
      <c r="AC80" s="11">
        <f t="shared" si="22"/>
        <v>51.45</v>
      </c>
      <c r="AD80" s="11">
        <f t="shared" si="23"/>
        <v>8.5750000000000011</v>
      </c>
      <c r="AE80" s="11" t="str">
        <f t="shared" si="24"/>
        <v>Paid in full</v>
      </c>
      <c r="AF80" s="11" t="str">
        <f t="shared" si="25"/>
        <v>Not Applicable</v>
      </c>
      <c r="AG80" s="11" t="str">
        <f t="shared" si="26"/>
        <v>Y</v>
      </c>
      <c r="AH80" s="8" t="str">
        <f t="shared" si="27"/>
        <v>N</v>
      </c>
    </row>
    <row r="81" spans="1:34">
      <c r="A81" s="11">
        <v>379</v>
      </c>
      <c r="B81" s="3" t="s">
        <v>21</v>
      </c>
      <c r="C81" s="3" t="s">
        <v>23</v>
      </c>
      <c r="D81" s="3" t="s">
        <v>22</v>
      </c>
      <c r="E81" s="3" t="s">
        <v>24</v>
      </c>
      <c r="F81" s="3">
        <v>85004</v>
      </c>
      <c r="G81" s="3" t="s">
        <v>27</v>
      </c>
      <c r="H81" s="11" t="s">
        <v>25</v>
      </c>
      <c r="I81" s="11"/>
      <c r="J81" s="3" t="s">
        <v>26</v>
      </c>
      <c r="K81" s="3" t="s">
        <v>28</v>
      </c>
      <c r="L81" s="3" t="s">
        <v>408</v>
      </c>
      <c r="M81" s="3">
        <v>6</v>
      </c>
      <c r="N81" s="5">
        <v>43047</v>
      </c>
      <c r="O81" s="5">
        <v>43049</v>
      </c>
      <c r="P81" s="5">
        <v>43230</v>
      </c>
      <c r="Q81" s="5">
        <v>43230</v>
      </c>
      <c r="R81" s="8">
        <f t="shared" si="14"/>
        <v>43230</v>
      </c>
      <c r="S81" s="11"/>
      <c r="T81" s="11"/>
      <c r="U81" s="11" t="str">
        <f t="shared" si="15"/>
        <v>RN</v>
      </c>
      <c r="V81" s="3">
        <v>736</v>
      </c>
      <c r="W81" s="11">
        <f t="shared" si="16"/>
        <v>632.96</v>
      </c>
      <c r="X81" s="11">
        <f t="shared" si="17"/>
        <v>51.52</v>
      </c>
      <c r="Y81" s="11">
        <f t="shared" si="18"/>
        <v>14.72</v>
      </c>
      <c r="Z81" s="11">
        <f t="shared" si="19"/>
        <v>36.800000000000004</v>
      </c>
      <c r="AA81" s="11">
        <f t="shared" si="20"/>
        <v>0</v>
      </c>
      <c r="AB81" s="11">
        <f t="shared" si="21"/>
        <v>7.0000000000000007E-2</v>
      </c>
      <c r="AC81" s="11">
        <f t="shared" si="22"/>
        <v>51.52</v>
      </c>
      <c r="AD81" s="11">
        <f t="shared" si="23"/>
        <v>8.5866666666666678</v>
      </c>
      <c r="AE81" s="11" t="str">
        <f t="shared" si="24"/>
        <v>Paid in full</v>
      </c>
      <c r="AF81" s="11" t="str">
        <f t="shared" si="25"/>
        <v>Not Applicable</v>
      </c>
      <c r="AG81" s="11" t="str">
        <f t="shared" si="26"/>
        <v>Y</v>
      </c>
      <c r="AH81" s="8" t="str">
        <f t="shared" si="27"/>
        <v>N</v>
      </c>
    </row>
    <row r="82" spans="1:34">
      <c r="A82" s="11">
        <v>380</v>
      </c>
      <c r="B82" s="3" t="s">
        <v>21</v>
      </c>
      <c r="C82" s="3" t="s">
        <v>23</v>
      </c>
      <c r="D82" s="3" t="s">
        <v>22</v>
      </c>
      <c r="E82" s="3" t="s">
        <v>24</v>
      </c>
      <c r="F82" s="3">
        <v>85004</v>
      </c>
      <c r="G82" s="3" t="s">
        <v>27</v>
      </c>
      <c r="H82" s="11" t="s">
        <v>25</v>
      </c>
      <c r="I82" s="11"/>
      <c r="J82" s="3" t="s">
        <v>26</v>
      </c>
      <c r="K82" s="3" t="s">
        <v>28</v>
      </c>
      <c r="L82" s="3" t="s">
        <v>409</v>
      </c>
      <c r="M82" s="3">
        <v>6</v>
      </c>
      <c r="N82" s="5">
        <v>43107</v>
      </c>
      <c r="O82" s="5">
        <v>43110</v>
      </c>
      <c r="P82" s="5">
        <v>43291</v>
      </c>
      <c r="Q82" s="5">
        <v>43291</v>
      </c>
      <c r="R82" s="8">
        <f t="shared" si="14"/>
        <v>43291</v>
      </c>
      <c r="S82" s="11"/>
      <c r="T82" s="11"/>
      <c r="U82" s="11" t="str">
        <f t="shared" si="15"/>
        <v>RN</v>
      </c>
      <c r="V82" s="3">
        <v>763</v>
      </c>
      <c r="W82" s="11">
        <f t="shared" si="16"/>
        <v>656.18</v>
      </c>
      <c r="X82" s="11">
        <f t="shared" si="17"/>
        <v>53.410000000000004</v>
      </c>
      <c r="Y82" s="11">
        <f t="shared" si="18"/>
        <v>15.26</v>
      </c>
      <c r="Z82" s="11">
        <f t="shared" si="19"/>
        <v>38.15</v>
      </c>
      <c r="AA82" s="11">
        <f t="shared" si="20"/>
        <v>0</v>
      </c>
      <c r="AB82" s="11">
        <f t="shared" si="21"/>
        <v>7.0000000000000007E-2</v>
      </c>
      <c r="AC82" s="11">
        <f t="shared" si="22"/>
        <v>53.41</v>
      </c>
      <c r="AD82" s="11">
        <f t="shared" si="23"/>
        <v>8.9016666666666655</v>
      </c>
      <c r="AE82" s="11" t="str">
        <f t="shared" si="24"/>
        <v>Paid in full</v>
      </c>
      <c r="AF82" s="11" t="str">
        <f t="shared" si="25"/>
        <v>Not Applicable</v>
      </c>
      <c r="AG82" s="11" t="str">
        <f t="shared" si="26"/>
        <v>Y</v>
      </c>
      <c r="AH82" s="8" t="str">
        <f t="shared" si="27"/>
        <v>N</v>
      </c>
    </row>
    <row r="83" spans="1:34">
      <c r="A83" s="11">
        <v>381</v>
      </c>
      <c r="B83" s="3" t="s">
        <v>21</v>
      </c>
      <c r="C83" s="3" t="s">
        <v>23</v>
      </c>
      <c r="D83" s="3" t="s">
        <v>22</v>
      </c>
      <c r="E83" s="3" t="s">
        <v>24</v>
      </c>
      <c r="F83" s="3">
        <v>85004</v>
      </c>
      <c r="G83" s="3" t="s">
        <v>27</v>
      </c>
      <c r="H83" s="11" t="s">
        <v>25</v>
      </c>
      <c r="I83" s="11"/>
      <c r="J83" s="3" t="s">
        <v>26</v>
      </c>
      <c r="K83" s="3" t="s">
        <v>28</v>
      </c>
      <c r="L83" s="3" t="s">
        <v>410</v>
      </c>
      <c r="M83" s="3">
        <v>6</v>
      </c>
      <c r="N83" s="5">
        <v>43104</v>
      </c>
      <c r="O83" s="5">
        <v>43106</v>
      </c>
      <c r="P83" s="5">
        <v>43287</v>
      </c>
      <c r="Q83" s="5">
        <v>43287</v>
      </c>
      <c r="R83" s="8">
        <f t="shared" si="14"/>
        <v>43287</v>
      </c>
      <c r="S83" s="11"/>
      <c r="T83" s="11"/>
      <c r="U83" s="11" t="str">
        <f t="shared" si="15"/>
        <v>RN</v>
      </c>
      <c r="V83" s="3">
        <v>743</v>
      </c>
      <c r="W83" s="11">
        <f t="shared" si="16"/>
        <v>638.98</v>
      </c>
      <c r="X83" s="11">
        <f t="shared" si="17"/>
        <v>52.010000000000005</v>
      </c>
      <c r="Y83" s="11">
        <f t="shared" si="18"/>
        <v>14.86</v>
      </c>
      <c r="Z83" s="11">
        <f t="shared" si="19"/>
        <v>37.15</v>
      </c>
      <c r="AA83" s="11">
        <f t="shared" si="20"/>
        <v>0</v>
      </c>
      <c r="AB83" s="11">
        <f t="shared" si="21"/>
        <v>7.0000000000000007E-2</v>
      </c>
      <c r="AC83" s="11">
        <f t="shared" si="22"/>
        <v>52.01</v>
      </c>
      <c r="AD83" s="11">
        <f t="shared" si="23"/>
        <v>8.668333333333333</v>
      </c>
      <c r="AE83" s="11" t="str">
        <f t="shared" si="24"/>
        <v>Paid in full</v>
      </c>
      <c r="AF83" s="11" t="str">
        <f t="shared" si="25"/>
        <v>Not Applicable</v>
      </c>
      <c r="AG83" s="11" t="str">
        <f t="shared" si="26"/>
        <v>Y</v>
      </c>
      <c r="AH83" s="8" t="str">
        <f t="shared" si="27"/>
        <v>N</v>
      </c>
    </row>
    <row r="84" spans="1:34">
      <c r="A84" s="11">
        <v>382</v>
      </c>
      <c r="B84" s="3" t="s">
        <v>21</v>
      </c>
      <c r="C84" s="3" t="s">
        <v>23</v>
      </c>
      <c r="D84" s="3" t="s">
        <v>22</v>
      </c>
      <c r="E84" s="3" t="s">
        <v>24</v>
      </c>
      <c r="F84" s="3">
        <v>85004</v>
      </c>
      <c r="G84" s="3" t="s">
        <v>27</v>
      </c>
      <c r="H84" s="11" t="s">
        <v>25</v>
      </c>
      <c r="I84" s="11"/>
      <c r="J84" s="3" t="s">
        <v>26</v>
      </c>
      <c r="K84" s="3" t="s">
        <v>28</v>
      </c>
      <c r="L84" s="3" t="s">
        <v>411</v>
      </c>
      <c r="M84" s="3">
        <v>6</v>
      </c>
      <c r="N84" s="5">
        <v>43110</v>
      </c>
      <c r="O84" s="5">
        <v>43115</v>
      </c>
      <c r="P84" s="5">
        <v>43296</v>
      </c>
      <c r="Q84" s="5">
        <v>43296</v>
      </c>
      <c r="R84" s="8">
        <f t="shared" si="14"/>
        <v>43296</v>
      </c>
      <c r="S84" s="11"/>
      <c r="T84" s="11"/>
      <c r="U84" s="11" t="str">
        <f t="shared" si="15"/>
        <v>RN</v>
      </c>
      <c r="V84" s="3">
        <v>921</v>
      </c>
      <c r="W84" s="11">
        <f t="shared" si="16"/>
        <v>792.06</v>
      </c>
      <c r="X84" s="11">
        <f t="shared" si="17"/>
        <v>64.470000000000013</v>
      </c>
      <c r="Y84" s="11">
        <f t="shared" si="18"/>
        <v>18.420000000000002</v>
      </c>
      <c r="Z84" s="11">
        <f t="shared" si="19"/>
        <v>46.050000000000004</v>
      </c>
      <c r="AA84" s="11">
        <f t="shared" si="20"/>
        <v>0</v>
      </c>
      <c r="AB84" s="11">
        <f t="shared" si="21"/>
        <v>7.0000000000000007E-2</v>
      </c>
      <c r="AC84" s="11">
        <f t="shared" si="22"/>
        <v>64.47</v>
      </c>
      <c r="AD84" s="11">
        <f t="shared" si="23"/>
        <v>10.744999999999999</v>
      </c>
      <c r="AE84" s="11" t="str">
        <f t="shared" si="24"/>
        <v>Paid in full</v>
      </c>
      <c r="AF84" s="11" t="str">
        <f t="shared" si="25"/>
        <v>Not Applicable</v>
      </c>
      <c r="AG84" s="11" t="str">
        <f t="shared" si="26"/>
        <v>Y</v>
      </c>
      <c r="AH84" s="8" t="str">
        <f t="shared" si="27"/>
        <v>N</v>
      </c>
    </row>
    <row r="85" spans="1:34">
      <c r="A85" s="11">
        <v>383</v>
      </c>
      <c r="B85" s="3" t="s">
        <v>21</v>
      </c>
      <c r="C85" s="3" t="s">
        <v>23</v>
      </c>
      <c r="D85" s="3" t="s">
        <v>22</v>
      </c>
      <c r="E85" s="3" t="s">
        <v>24</v>
      </c>
      <c r="F85" s="3">
        <v>85004</v>
      </c>
      <c r="G85" s="3" t="s">
        <v>27</v>
      </c>
      <c r="H85" s="11" t="s">
        <v>25</v>
      </c>
      <c r="I85" s="11"/>
      <c r="J85" s="3" t="s">
        <v>26</v>
      </c>
      <c r="K85" s="3" t="s">
        <v>28</v>
      </c>
      <c r="L85" s="3" t="s">
        <v>412</v>
      </c>
      <c r="M85" s="3">
        <v>6</v>
      </c>
      <c r="N85" s="5">
        <v>43116</v>
      </c>
      <c r="O85" s="5">
        <v>43120</v>
      </c>
      <c r="P85" s="5">
        <v>43301</v>
      </c>
      <c r="Q85" s="5">
        <v>43301</v>
      </c>
      <c r="R85" s="8">
        <f t="shared" si="14"/>
        <v>43301</v>
      </c>
      <c r="S85" s="11"/>
      <c r="T85" s="11"/>
      <c r="U85" s="11" t="str">
        <f t="shared" si="15"/>
        <v>RN</v>
      </c>
      <c r="V85" s="3">
        <v>953</v>
      </c>
      <c r="W85" s="11">
        <f t="shared" si="16"/>
        <v>819.58</v>
      </c>
      <c r="X85" s="11">
        <f t="shared" si="17"/>
        <v>66.710000000000008</v>
      </c>
      <c r="Y85" s="11">
        <f t="shared" si="18"/>
        <v>19.059999999999999</v>
      </c>
      <c r="Z85" s="11">
        <f t="shared" si="19"/>
        <v>47.650000000000006</v>
      </c>
      <c r="AA85" s="11">
        <f t="shared" si="20"/>
        <v>0</v>
      </c>
      <c r="AB85" s="11">
        <f t="shared" si="21"/>
        <v>7.0000000000000007E-2</v>
      </c>
      <c r="AC85" s="11">
        <f t="shared" si="22"/>
        <v>66.710000000000008</v>
      </c>
      <c r="AD85" s="11">
        <f t="shared" si="23"/>
        <v>11.118333333333334</v>
      </c>
      <c r="AE85" s="11" t="str">
        <f t="shared" si="24"/>
        <v>Paid in full</v>
      </c>
      <c r="AF85" s="11" t="str">
        <f t="shared" si="25"/>
        <v>Not Applicable</v>
      </c>
      <c r="AG85" s="11" t="str">
        <f t="shared" si="26"/>
        <v>Y</v>
      </c>
      <c r="AH85" s="8" t="str">
        <f t="shared" si="27"/>
        <v>N</v>
      </c>
    </row>
    <row r="86" spans="1:34">
      <c r="A86" s="11">
        <v>384</v>
      </c>
      <c r="B86" s="3" t="s">
        <v>21</v>
      </c>
      <c r="C86" s="3" t="s">
        <v>23</v>
      </c>
      <c r="D86" s="3" t="s">
        <v>22</v>
      </c>
      <c r="E86" s="3" t="s">
        <v>24</v>
      </c>
      <c r="F86" s="3">
        <v>85004</v>
      </c>
      <c r="G86" s="3" t="s">
        <v>27</v>
      </c>
      <c r="H86" s="11" t="s">
        <v>25</v>
      </c>
      <c r="I86" s="11"/>
      <c r="J86" s="3" t="s">
        <v>26</v>
      </c>
      <c r="K86" s="3" t="s">
        <v>28</v>
      </c>
      <c r="L86" s="3" t="s">
        <v>413</v>
      </c>
      <c r="M86" s="3">
        <v>6</v>
      </c>
      <c r="N86" s="5">
        <v>43072</v>
      </c>
      <c r="O86" s="5">
        <v>43077</v>
      </c>
      <c r="P86" s="5">
        <v>43259</v>
      </c>
      <c r="Q86" s="5">
        <v>43259</v>
      </c>
      <c r="R86" s="8">
        <f t="shared" si="14"/>
        <v>43259</v>
      </c>
      <c r="S86" s="11"/>
      <c r="T86" s="11"/>
      <c r="U86" s="11" t="str">
        <f t="shared" si="15"/>
        <v>RN</v>
      </c>
      <c r="V86" s="3">
        <v>835</v>
      </c>
      <c r="W86" s="11">
        <f t="shared" si="16"/>
        <v>718.1</v>
      </c>
      <c r="X86" s="11">
        <f t="shared" si="17"/>
        <v>58.45</v>
      </c>
      <c r="Y86" s="11">
        <f t="shared" si="18"/>
        <v>16.7</v>
      </c>
      <c r="Z86" s="11">
        <f t="shared" si="19"/>
        <v>41.75</v>
      </c>
      <c r="AA86" s="11">
        <f t="shared" si="20"/>
        <v>0</v>
      </c>
      <c r="AB86" s="11">
        <f t="shared" si="21"/>
        <v>7.0000000000000007E-2</v>
      </c>
      <c r="AC86" s="11">
        <f t="shared" si="22"/>
        <v>58.45</v>
      </c>
      <c r="AD86" s="11">
        <f t="shared" si="23"/>
        <v>9.7416666666666671</v>
      </c>
      <c r="AE86" s="11" t="str">
        <f t="shared" si="24"/>
        <v>Paid in full</v>
      </c>
      <c r="AF86" s="11" t="str">
        <f t="shared" si="25"/>
        <v>Not Applicable</v>
      </c>
      <c r="AG86" s="11" t="str">
        <f t="shared" si="26"/>
        <v>Y</v>
      </c>
      <c r="AH86" s="8" t="str">
        <f t="shared" si="27"/>
        <v>N</v>
      </c>
    </row>
    <row r="87" spans="1:34">
      <c r="A87" s="11">
        <v>385</v>
      </c>
      <c r="B87" s="3" t="s">
        <v>21</v>
      </c>
      <c r="C87" s="3" t="s">
        <v>23</v>
      </c>
      <c r="D87" s="3" t="s">
        <v>22</v>
      </c>
      <c r="E87" s="3" t="s">
        <v>24</v>
      </c>
      <c r="F87" s="3">
        <v>85004</v>
      </c>
      <c r="G87" s="3" t="s">
        <v>27</v>
      </c>
      <c r="H87" s="11" t="s">
        <v>25</v>
      </c>
      <c r="I87" s="11"/>
      <c r="J87" s="3" t="s">
        <v>26</v>
      </c>
      <c r="K87" s="3" t="s">
        <v>28</v>
      </c>
      <c r="L87" s="3" t="s">
        <v>414</v>
      </c>
      <c r="M87" s="3">
        <v>12</v>
      </c>
      <c r="N87" s="5">
        <v>42949</v>
      </c>
      <c r="O87" s="5">
        <v>42953</v>
      </c>
      <c r="P87" s="5">
        <v>43318</v>
      </c>
      <c r="Q87" s="5">
        <v>43318</v>
      </c>
      <c r="R87" s="8">
        <f t="shared" si="14"/>
        <v>43318</v>
      </c>
      <c r="S87" s="11"/>
      <c r="T87" s="11"/>
      <c r="U87" s="11" t="str">
        <f t="shared" si="15"/>
        <v>RN</v>
      </c>
      <c r="V87" s="3">
        <v>1000</v>
      </c>
      <c r="W87" s="11">
        <f t="shared" si="16"/>
        <v>860</v>
      </c>
      <c r="X87" s="11">
        <f t="shared" si="17"/>
        <v>70</v>
      </c>
      <c r="Y87" s="11">
        <f t="shared" si="18"/>
        <v>20</v>
      </c>
      <c r="Z87" s="11">
        <f t="shared" si="19"/>
        <v>50</v>
      </c>
      <c r="AA87" s="11">
        <f t="shared" si="20"/>
        <v>0</v>
      </c>
      <c r="AB87" s="11">
        <f t="shared" si="21"/>
        <v>7.0000000000000007E-2</v>
      </c>
      <c r="AC87" s="11">
        <f t="shared" si="22"/>
        <v>70</v>
      </c>
      <c r="AD87" s="11">
        <f t="shared" si="23"/>
        <v>5.833333333333333</v>
      </c>
      <c r="AE87" s="11" t="str">
        <f t="shared" si="24"/>
        <v>Paid in full</v>
      </c>
      <c r="AF87" s="11" t="str">
        <f t="shared" si="25"/>
        <v>Not Applicable</v>
      </c>
      <c r="AG87" s="11" t="str">
        <f t="shared" si="26"/>
        <v>Y</v>
      </c>
      <c r="AH87" s="8" t="str">
        <f t="shared" si="27"/>
        <v>N</v>
      </c>
    </row>
    <row r="88" spans="1:34">
      <c r="A88" s="11">
        <v>386</v>
      </c>
      <c r="B88" s="3" t="s">
        <v>21</v>
      </c>
      <c r="C88" s="3" t="s">
        <v>23</v>
      </c>
      <c r="D88" s="3" t="s">
        <v>22</v>
      </c>
      <c r="E88" s="3" t="s">
        <v>24</v>
      </c>
      <c r="F88" s="3">
        <v>85004</v>
      </c>
      <c r="G88" s="3" t="s">
        <v>27</v>
      </c>
      <c r="H88" s="11" t="s">
        <v>25</v>
      </c>
      <c r="I88" s="11"/>
      <c r="J88" s="3" t="s">
        <v>26</v>
      </c>
      <c r="K88" s="3" t="s">
        <v>28</v>
      </c>
      <c r="L88" s="3" t="s">
        <v>415</v>
      </c>
      <c r="M88" s="3">
        <v>6</v>
      </c>
      <c r="N88" s="5">
        <v>42993</v>
      </c>
      <c r="O88" s="5">
        <v>42996</v>
      </c>
      <c r="P88" s="5">
        <v>43177</v>
      </c>
      <c r="Q88" s="5">
        <v>43177</v>
      </c>
      <c r="R88" s="8">
        <f t="shared" si="14"/>
        <v>43177</v>
      </c>
      <c r="S88" s="11"/>
      <c r="T88" s="11"/>
      <c r="U88" s="11" t="str">
        <f t="shared" si="15"/>
        <v>RN</v>
      </c>
      <c r="V88" s="3">
        <v>456</v>
      </c>
      <c r="W88" s="11">
        <f t="shared" si="16"/>
        <v>392.15999999999997</v>
      </c>
      <c r="X88" s="11">
        <f t="shared" si="17"/>
        <v>31.92</v>
      </c>
      <c r="Y88" s="11">
        <f t="shared" si="18"/>
        <v>9.120000000000001</v>
      </c>
      <c r="Z88" s="11">
        <f t="shared" si="19"/>
        <v>22.8</v>
      </c>
      <c r="AA88" s="11">
        <f t="shared" si="20"/>
        <v>0</v>
      </c>
      <c r="AB88" s="11">
        <f t="shared" si="21"/>
        <v>7.0000000000000007E-2</v>
      </c>
      <c r="AC88" s="11">
        <f t="shared" si="22"/>
        <v>31.92</v>
      </c>
      <c r="AD88" s="11">
        <f t="shared" si="23"/>
        <v>5.32</v>
      </c>
      <c r="AE88" s="11" t="str">
        <f t="shared" si="24"/>
        <v>Paid in full</v>
      </c>
      <c r="AF88" s="11" t="str">
        <f t="shared" si="25"/>
        <v>Not Applicable</v>
      </c>
      <c r="AG88" s="11" t="str">
        <f t="shared" si="26"/>
        <v>Y</v>
      </c>
      <c r="AH88" s="8" t="str">
        <f t="shared" si="27"/>
        <v>N</v>
      </c>
    </row>
    <row r="89" spans="1:34">
      <c r="A89" s="11">
        <v>387</v>
      </c>
      <c r="B89" s="3" t="s">
        <v>21</v>
      </c>
      <c r="C89" s="3" t="s">
        <v>23</v>
      </c>
      <c r="D89" s="3" t="s">
        <v>22</v>
      </c>
      <c r="E89" s="3" t="s">
        <v>24</v>
      </c>
      <c r="F89" s="3">
        <v>85004</v>
      </c>
      <c r="G89" s="3" t="s">
        <v>27</v>
      </c>
      <c r="H89" s="11" t="s">
        <v>25</v>
      </c>
      <c r="I89" s="11"/>
      <c r="J89" s="3" t="s">
        <v>26</v>
      </c>
      <c r="K89" s="3" t="s">
        <v>28</v>
      </c>
      <c r="L89" s="3" t="s">
        <v>416</v>
      </c>
      <c r="M89" s="3">
        <v>6</v>
      </c>
      <c r="N89" s="5">
        <v>43024</v>
      </c>
      <c r="O89" s="5">
        <v>43028</v>
      </c>
      <c r="P89" s="5">
        <v>43210</v>
      </c>
      <c r="Q89" s="5">
        <v>43210</v>
      </c>
      <c r="R89" s="8">
        <f t="shared" si="14"/>
        <v>43210</v>
      </c>
      <c r="S89" s="11"/>
      <c r="T89" s="11"/>
      <c r="U89" s="11" t="str">
        <f t="shared" si="15"/>
        <v>RN</v>
      </c>
      <c r="V89" s="3">
        <v>854</v>
      </c>
      <c r="W89" s="11">
        <f t="shared" si="16"/>
        <v>734.43999999999994</v>
      </c>
      <c r="X89" s="11">
        <f t="shared" si="17"/>
        <v>59.780000000000008</v>
      </c>
      <c r="Y89" s="11">
        <f t="shared" si="18"/>
        <v>17.080000000000002</v>
      </c>
      <c r="Z89" s="11">
        <f t="shared" si="19"/>
        <v>42.7</v>
      </c>
      <c r="AA89" s="11">
        <f t="shared" si="20"/>
        <v>0</v>
      </c>
      <c r="AB89" s="11">
        <f t="shared" si="21"/>
        <v>7.0000000000000007E-2</v>
      </c>
      <c r="AC89" s="11">
        <f t="shared" si="22"/>
        <v>59.78</v>
      </c>
      <c r="AD89" s="11">
        <f t="shared" si="23"/>
        <v>9.9633333333333329</v>
      </c>
      <c r="AE89" s="11" t="str">
        <f t="shared" si="24"/>
        <v>Paid in full</v>
      </c>
      <c r="AF89" s="11" t="str">
        <f t="shared" si="25"/>
        <v>Not Applicable</v>
      </c>
      <c r="AG89" s="11" t="str">
        <f t="shared" si="26"/>
        <v>Y</v>
      </c>
      <c r="AH89" s="8" t="str">
        <f t="shared" si="27"/>
        <v>N</v>
      </c>
    </row>
    <row r="90" spans="1:34">
      <c r="A90" s="11">
        <v>388</v>
      </c>
      <c r="B90" s="3" t="s">
        <v>21</v>
      </c>
      <c r="C90" s="3" t="s">
        <v>23</v>
      </c>
      <c r="D90" s="3" t="s">
        <v>22</v>
      </c>
      <c r="E90" s="3" t="s">
        <v>24</v>
      </c>
      <c r="F90" s="3">
        <v>85004</v>
      </c>
      <c r="G90" s="3" t="s">
        <v>27</v>
      </c>
      <c r="H90" s="11" t="s">
        <v>25</v>
      </c>
      <c r="I90" s="11"/>
      <c r="J90" s="3" t="s">
        <v>26</v>
      </c>
      <c r="K90" s="3" t="s">
        <v>28</v>
      </c>
      <c r="L90" s="3" t="s">
        <v>417</v>
      </c>
      <c r="M90" s="3">
        <v>6</v>
      </c>
      <c r="N90" s="5">
        <v>43050</v>
      </c>
      <c r="O90" s="5">
        <v>43054</v>
      </c>
      <c r="P90" s="5">
        <v>43235</v>
      </c>
      <c r="Q90" s="5">
        <v>43235</v>
      </c>
      <c r="R90" s="8">
        <f t="shared" si="14"/>
        <v>43235</v>
      </c>
      <c r="S90" s="11"/>
      <c r="T90" s="11"/>
      <c r="U90" s="11" t="str">
        <f t="shared" si="15"/>
        <v>RN</v>
      </c>
      <c r="V90" s="3">
        <v>786</v>
      </c>
      <c r="W90" s="11">
        <f t="shared" si="16"/>
        <v>675.96</v>
      </c>
      <c r="X90" s="11">
        <f t="shared" si="17"/>
        <v>55.02</v>
      </c>
      <c r="Y90" s="11">
        <f t="shared" si="18"/>
        <v>15.72</v>
      </c>
      <c r="Z90" s="11">
        <f t="shared" si="19"/>
        <v>39.300000000000004</v>
      </c>
      <c r="AA90" s="11">
        <f t="shared" si="20"/>
        <v>0</v>
      </c>
      <c r="AB90" s="11">
        <f t="shared" si="21"/>
        <v>7.0000000000000007E-2</v>
      </c>
      <c r="AC90" s="11">
        <f t="shared" si="22"/>
        <v>55.02</v>
      </c>
      <c r="AD90" s="11">
        <f t="shared" si="23"/>
        <v>9.17</v>
      </c>
      <c r="AE90" s="11" t="str">
        <f t="shared" si="24"/>
        <v>Paid in full</v>
      </c>
      <c r="AF90" s="11" t="str">
        <f t="shared" si="25"/>
        <v>Not Applicable</v>
      </c>
      <c r="AG90" s="11" t="str">
        <f t="shared" si="26"/>
        <v>Y</v>
      </c>
      <c r="AH90" s="8" t="str">
        <f t="shared" si="27"/>
        <v>N</v>
      </c>
    </row>
    <row r="91" spans="1:34">
      <c r="A91" s="11">
        <v>389</v>
      </c>
      <c r="B91" s="3" t="s">
        <v>21</v>
      </c>
      <c r="C91" s="3" t="s">
        <v>23</v>
      </c>
      <c r="D91" s="3" t="s">
        <v>22</v>
      </c>
      <c r="E91" s="3" t="s">
        <v>24</v>
      </c>
      <c r="F91" s="3">
        <v>85004</v>
      </c>
      <c r="G91" s="3" t="s">
        <v>27</v>
      </c>
      <c r="H91" s="11" t="s">
        <v>25</v>
      </c>
      <c r="I91" s="11"/>
      <c r="J91" s="3" t="s">
        <v>26</v>
      </c>
      <c r="K91" s="3" t="s">
        <v>28</v>
      </c>
      <c r="L91" s="3" t="s">
        <v>418</v>
      </c>
      <c r="M91" s="3">
        <v>6</v>
      </c>
      <c r="N91" s="5">
        <v>42964</v>
      </c>
      <c r="O91" s="5">
        <v>42967</v>
      </c>
      <c r="P91" s="5">
        <v>43151</v>
      </c>
      <c r="Q91" s="5">
        <v>43151</v>
      </c>
      <c r="R91" s="8">
        <f t="shared" si="14"/>
        <v>43151</v>
      </c>
      <c r="S91" s="11"/>
      <c r="T91" s="11"/>
      <c r="U91" s="11" t="str">
        <f t="shared" si="15"/>
        <v>RN</v>
      </c>
      <c r="V91" s="3">
        <v>756</v>
      </c>
      <c r="W91" s="11">
        <f t="shared" si="16"/>
        <v>650.16</v>
      </c>
      <c r="X91" s="11">
        <f t="shared" si="17"/>
        <v>52.92</v>
      </c>
      <c r="Y91" s="11">
        <f t="shared" si="18"/>
        <v>15.120000000000001</v>
      </c>
      <c r="Z91" s="11">
        <f t="shared" si="19"/>
        <v>37.800000000000004</v>
      </c>
      <c r="AA91" s="11">
        <f t="shared" si="20"/>
        <v>0</v>
      </c>
      <c r="AB91" s="11">
        <f t="shared" si="21"/>
        <v>7.0000000000000007E-2</v>
      </c>
      <c r="AC91" s="11">
        <f t="shared" si="22"/>
        <v>52.92</v>
      </c>
      <c r="AD91" s="11">
        <f t="shared" si="23"/>
        <v>8.82</v>
      </c>
      <c r="AE91" s="11" t="str">
        <f t="shared" si="24"/>
        <v>Paid in full</v>
      </c>
      <c r="AF91" s="11" t="str">
        <f t="shared" si="25"/>
        <v>Not Applicable</v>
      </c>
      <c r="AG91" s="11" t="str">
        <f t="shared" si="26"/>
        <v>Y</v>
      </c>
      <c r="AH91" s="8" t="str">
        <f t="shared" si="27"/>
        <v>N</v>
      </c>
    </row>
    <row r="92" spans="1:34">
      <c r="A92" s="11">
        <v>390</v>
      </c>
      <c r="B92" s="3" t="s">
        <v>21</v>
      </c>
      <c r="C92" s="3" t="s">
        <v>23</v>
      </c>
      <c r="D92" s="3" t="s">
        <v>22</v>
      </c>
      <c r="E92" s="3" t="s">
        <v>24</v>
      </c>
      <c r="F92" s="3">
        <v>85004</v>
      </c>
      <c r="G92" s="3" t="s">
        <v>27</v>
      </c>
      <c r="H92" s="11" t="s">
        <v>25</v>
      </c>
      <c r="I92" s="11"/>
      <c r="J92" s="3" t="s">
        <v>26</v>
      </c>
      <c r="K92" s="3" t="s">
        <v>28</v>
      </c>
      <c r="L92" s="3" t="s">
        <v>419</v>
      </c>
      <c r="M92" s="3">
        <v>6</v>
      </c>
      <c r="N92" s="5">
        <v>43003</v>
      </c>
      <c r="O92" s="5">
        <v>43008</v>
      </c>
      <c r="P92" s="5">
        <v>43189</v>
      </c>
      <c r="Q92" s="5">
        <v>43189</v>
      </c>
      <c r="R92" s="8">
        <f t="shared" si="14"/>
        <v>43189</v>
      </c>
      <c r="S92" s="11"/>
      <c r="T92" s="11"/>
      <c r="U92" s="11" t="str">
        <f t="shared" si="15"/>
        <v>RN</v>
      </c>
      <c r="V92" s="3">
        <v>456</v>
      </c>
      <c r="W92" s="11">
        <f t="shared" si="16"/>
        <v>392.15999999999997</v>
      </c>
      <c r="X92" s="11">
        <f t="shared" si="17"/>
        <v>31.92</v>
      </c>
      <c r="Y92" s="11">
        <f t="shared" si="18"/>
        <v>9.120000000000001</v>
      </c>
      <c r="Z92" s="11">
        <f t="shared" si="19"/>
        <v>22.8</v>
      </c>
      <c r="AA92" s="11">
        <f t="shared" si="20"/>
        <v>0</v>
      </c>
      <c r="AB92" s="11">
        <f t="shared" si="21"/>
        <v>7.0000000000000007E-2</v>
      </c>
      <c r="AC92" s="11">
        <f t="shared" si="22"/>
        <v>31.92</v>
      </c>
      <c r="AD92" s="11">
        <f t="shared" si="23"/>
        <v>5.32</v>
      </c>
      <c r="AE92" s="11" t="str">
        <f t="shared" si="24"/>
        <v>Paid in full</v>
      </c>
      <c r="AF92" s="11" t="str">
        <f t="shared" si="25"/>
        <v>Not Applicable</v>
      </c>
      <c r="AG92" s="11" t="str">
        <f t="shared" si="26"/>
        <v>Y</v>
      </c>
      <c r="AH92" s="8" t="str">
        <f t="shared" si="27"/>
        <v>N</v>
      </c>
    </row>
    <row r="93" spans="1:34">
      <c r="A93" s="11">
        <v>391</v>
      </c>
      <c r="B93" s="3" t="s">
        <v>21</v>
      </c>
      <c r="C93" s="3" t="s">
        <v>23</v>
      </c>
      <c r="D93" s="3" t="s">
        <v>22</v>
      </c>
      <c r="E93" s="3" t="s">
        <v>24</v>
      </c>
      <c r="F93" s="3">
        <v>85004</v>
      </c>
      <c r="G93" s="3" t="s">
        <v>27</v>
      </c>
      <c r="H93" s="11" t="s">
        <v>25</v>
      </c>
      <c r="I93" s="11"/>
      <c r="J93" s="3" t="s">
        <v>26</v>
      </c>
      <c r="K93" s="3" t="s">
        <v>28</v>
      </c>
      <c r="L93" s="3" t="s">
        <v>420</v>
      </c>
      <c r="M93" s="3">
        <v>6</v>
      </c>
      <c r="N93" s="5">
        <v>43094</v>
      </c>
      <c r="O93" s="5">
        <v>43099</v>
      </c>
      <c r="P93" s="5">
        <v>43281</v>
      </c>
      <c r="Q93" s="5">
        <v>43281</v>
      </c>
      <c r="R93" s="8">
        <f t="shared" si="14"/>
        <v>43281</v>
      </c>
      <c r="S93" s="11"/>
      <c r="T93" s="11"/>
      <c r="U93" s="11" t="str">
        <f t="shared" si="15"/>
        <v>RN</v>
      </c>
      <c r="V93" s="3">
        <v>865</v>
      </c>
      <c r="W93" s="11">
        <f t="shared" si="16"/>
        <v>743.9</v>
      </c>
      <c r="X93" s="11">
        <f t="shared" si="17"/>
        <v>60.550000000000004</v>
      </c>
      <c r="Y93" s="11">
        <f t="shared" si="18"/>
        <v>17.3</v>
      </c>
      <c r="Z93" s="11">
        <f t="shared" si="19"/>
        <v>43.25</v>
      </c>
      <c r="AA93" s="11">
        <f t="shared" si="20"/>
        <v>0</v>
      </c>
      <c r="AB93" s="11">
        <f t="shared" si="21"/>
        <v>7.0000000000000007E-2</v>
      </c>
      <c r="AC93" s="11">
        <f t="shared" si="22"/>
        <v>60.55</v>
      </c>
      <c r="AD93" s="11">
        <f t="shared" si="23"/>
        <v>10.091666666666667</v>
      </c>
      <c r="AE93" s="11" t="str">
        <f t="shared" si="24"/>
        <v>Paid in full</v>
      </c>
      <c r="AF93" s="11" t="str">
        <f t="shared" si="25"/>
        <v>Not Applicable</v>
      </c>
      <c r="AG93" s="11" t="str">
        <f t="shared" si="26"/>
        <v>Y</v>
      </c>
      <c r="AH93" s="8" t="str">
        <f t="shared" si="27"/>
        <v>N</v>
      </c>
    </row>
    <row r="94" spans="1:34">
      <c r="A94" s="11">
        <v>392</v>
      </c>
      <c r="B94" s="3" t="s">
        <v>21</v>
      </c>
      <c r="C94" s="3" t="s">
        <v>23</v>
      </c>
      <c r="D94" s="3" t="s">
        <v>22</v>
      </c>
      <c r="E94" s="3" t="s">
        <v>24</v>
      </c>
      <c r="F94" s="3">
        <v>85004</v>
      </c>
      <c r="G94" s="3" t="s">
        <v>27</v>
      </c>
      <c r="H94" s="11" t="s">
        <v>25</v>
      </c>
      <c r="I94" s="11"/>
      <c r="J94" s="3" t="s">
        <v>26</v>
      </c>
      <c r="K94" s="3" t="s">
        <v>28</v>
      </c>
      <c r="L94" s="3" t="s">
        <v>421</v>
      </c>
      <c r="M94" s="12">
        <v>6</v>
      </c>
      <c r="N94" s="5">
        <v>42962</v>
      </c>
      <c r="O94" s="5">
        <v>42967</v>
      </c>
      <c r="P94" s="5">
        <v>43151</v>
      </c>
      <c r="Q94" s="5">
        <v>43151</v>
      </c>
      <c r="R94" s="8">
        <f t="shared" si="14"/>
        <v>43151</v>
      </c>
      <c r="S94" s="11"/>
      <c r="T94" s="11"/>
      <c r="U94" s="11" t="str">
        <f t="shared" si="15"/>
        <v>RN</v>
      </c>
      <c r="V94" s="3">
        <v>723</v>
      </c>
      <c r="W94" s="11">
        <f t="shared" si="16"/>
        <v>621.78</v>
      </c>
      <c r="X94" s="11">
        <f t="shared" si="17"/>
        <v>50.610000000000007</v>
      </c>
      <c r="Y94" s="11">
        <f t="shared" si="18"/>
        <v>14.46</v>
      </c>
      <c r="Z94" s="11">
        <f t="shared" si="19"/>
        <v>36.15</v>
      </c>
      <c r="AA94" s="11">
        <f t="shared" si="20"/>
        <v>0</v>
      </c>
      <c r="AB94" s="11">
        <f t="shared" si="21"/>
        <v>7.0000000000000007E-2</v>
      </c>
      <c r="AC94" s="11">
        <f t="shared" si="22"/>
        <v>50.61</v>
      </c>
      <c r="AD94" s="11">
        <f t="shared" si="23"/>
        <v>8.4350000000000005</v>
      </c>
      <c r="AE94" s="11" t="str">
        <f t="shared" si="24"/>
        <v>Paid in full</v>
      </c>
      <c r="AF94" s="11" t="str">
        <f t="shared" si="25"/>
        <v>Not Applicable</v>
      </c>
      <c r="AG94" s="11" t="str">
        <f t="shared" si="26"/>
        <v>Y</v>
      </c>
      <c r="AH94" s="8" t="str">
        <f t="shared" si="27"/>
        <v>N</v>
      </c>
    </row>
    <row r="95" spans="1:34">
      <c r="A95" s="11">
        <v>393</v>
      </c>
      <c r="B95" s="3" t="s">
        <v>21</v>
      </c>
      <c r="C95" s="3" t="s">
        <v>23</v>
      </c>
      <c r="D95" s="3" t="s">
        <v>22</v>
      </c>
      <c r="E95" s="3" t="s">
        <v>24</v>
      </c>
      <c r="F95" s="3">
        <v>85004</v>
      </c>
      <c r="G95" s="3" t="s">
        <v>27</v>
      </c>
      <c r="H95" s="11" t="s">
        <v>25</v>
      </c>
      <c r="I95" s="11"/>
      <c r="J95" s="3" t="s">
        <v>26</v>
      </c>
      <c r="K95" s="3" t="s">
        <v>28</v>
      </c>
      <c r="L95" s="3" t="s">
        <v>422</v>
      </c>
      <c r="M95" s="12">
        <v>6</v>
      </c>
      <c r="N95" s="5">
        <v>43117</v>
      </c>
      <c r="O95" s="5">
        <v>43120</v>
      </c>
      <c r="P95" s="5">
        <v>43301</v>
      </c>
      <c r="Q95" s="5">
        <v>43301</v>
      </c>
      <c r="R95" s="8">
        <f t="shared" si="14"/>
        <v>43301</v>
      </c>
      <c r="S95" s="11"/>
      <c r="T95" s="11"/>
      <c r="U95" s="11" t="str">
        <f t="shared" si="15"/>
        <v>RN</v>
      </c>
      <c r="V95" s="3">
        <v>721</v>
      </c>
      <c r="W95" s="11">
        <f t="shared" si="16"/>
        <v>620.05999999999995</v>
      </c>
      <c r="X95" s="11">
        <f t="shared" si="17"/>
        <v>50.470000000000006</v>
      </c>
      <c r="Y95" s="11">
        <f t="shared" si="18"/>
        <v>14.42</v>
      </c>
      <c r="Z95" s="11">
        <f t="shared" si="19"/>
        <v>36.050000000000004</v>
      </c>
      <c r="AA95" s="11">
        <f t="shared" si="20"/>
        <v>0</v>
      </c>
      <c r="AB95" s="11">
        <f t="shared" si="21"/>
        <v>7.0000000000000007E-2</v>
      </c>
      <c r="AC95" s="11">
        <f t="shared" si="22"/>
        <v>50.470000000000006</v>
      </c>
      <c r="AD95" s="11">
        <f t="shared" si="23"/>
        <v>8.4116666666666671</v>
      </c>
      <c r="AE95" s="11" t="str">
        <f t="shared" si="24"/>
        <v>Paid in full</v>
      </c>
      <c r="AF95" s="11" t="str">
        <f t="shared" si="25"/>
        <v>Not Applicable</v>
      </c>
      <c r="AG95" s="11" t="str">
        <f t="shared" si="26"/>
        <v>Y</v>
      </c>
      <c r="AH95" s="8" t="str">
        <f t="shared" si="27"/>
        <v>N</v>
      </c>
    </row>
    <row r="96" spans="1:34">
      <c r="A96" s="11">
        <v>394</v>
      </c>
      <c r="B96" s="3" t="s">
        <v>21</v>
      </c>
      <c r="C96" s="3" t="s">
        <v>23</v>
      </c>
      <c r="D96" s="3" t="s">
        <v>22</v>
      </c>
      <c r="E96" s="3" t="s">
        <v>24</v>
      </c>
      <c r="F96" s="3">
        <v>85004</v>
      </c>
      <c r="G96" s="3" t="s">
        <v>27</v>
      </c>
      <c r="H96" s="11" t="s">
        <v>25</v>
      </c>
      <c r="I96" s="11"/>
      <c r="J96" s="3" t="s">
        <v>26</v>
      </c>
      <c r="K96" s="3" t="s">
        <v>28</v>
      </c>
      <c r="L96" s="3" t="s">
        <v>423</v>
      </c>
      <c r="M96" s="12">
        <v>6</v>
      </c>
      <c r="N96" s="5">
        <v>43130</v>
      </c>
      <c r="O96" s="5">
        <v>43131</v>
      </c>
      <c r="P96" s="5">
        <v>43312</v>
      </c>
      <c r="Q96" s="5">
        <v>43312</v>
      </c>
      <c r="R96" s="8">
        <f t="shared" si="14"/>
        <v>43312</v>
      </c>
      <c r="S96" s="11"/>
      <c r="T96" s="11"/>
      <c r="U96" s="11" t="str">
        <f t="shared" si="15"/>
        <v>RN</v>
      </c>
      <c r="V96" s="3">
        <v>735</v>
      </c>
      <c r="W96" s="11">
        <f t="shared" si="16"/>
        <v>632.1</v>
      </c>
      <c r="X96" s="11">
        <f t="shared" si="17"/>
        <v>51.45</v>
      </c>
      <c r="Y96" s="11">
        <f t="shared" si="18"/>
        <v>14.700000000000001</v>
      </c>
      <c r="Z96" s="11">
        <f t="shared" si="19"/>
        <v>36.75</v>
      </c>
      <c r="AA96" s="11">
        <f t="shared" si="20"/>
        <v>0</v>
      </c>
      <c r="AB96" s="11">
        <f t="shared" si="21"/>
        <v>7.0000000000000007E-2</v>
      </c>
      <c r="AC96" s="11">
        <f t="shared" si="22"/>
        <v>51.45</v>
      </c>
      <c r="AD96" s="11">
        <f t="shared" si="23"/>
        <v>8.5750000000000011</v>
      </c>
      <c r="AE96" s="11" t="str">
        <f t="shared" si="24"/>
        <v>Paid in full</v>
      </c>
      <c r="AF96" s="11" t="str">
        <f t="shared" si="25"/>
        <v>Not Applicable</v>
      </c>
      <c r="AG96" s="11" t="str">
        <f t="shared" si="26"/>
        <v>Y</v>
      </c>
      <c r="AH96" s="8" t="str">
        <f t="shared" si="27"/>
        <v>N</v>
      </c>
    </row>
    <row r="97" spans="1:34">
      <c r="A97" s="11">
        <v>395</v>
      </c>
      <c r="B97" s="3" t="s">
        <v>21</v>
      </c>
      <c r="C97" s="3" t="s">
        <v>23</v>
      </c>
      <c r="D97" s="3" t="s">
        <v>22</v>
      </c>
      <c r="E97" s="3" t="s">
        <v>24</v>
      </c>
      <c r="F97" s="3">
        <v>85004</v>
      </c>
      <c r="G97" s="3" t="s">
        <v>27</v>
      </c>
      <c r="H97" s="11" t="s">
        <v>25</v>
      </c>
      <c r="I97" s="11"/>
      <c r="J97" s="3" t="s">
        <v>26</v>
      </c>
      <c r="K97" s="3" t="s">
        <v>28</v>
      </c>
      <c r="L97" s="3" t="s">
        <v>424</v>
      </c>
      <c r="M97" s="12">
        <v>6</v>
      </c>
      <c r="N97" s="5">
        <v>43047</v>
      </c>
      <c r="O97" s="5">
        <v>43049</v>
      </c>
      <c r="P97" s="5">
        <v>43230</v>
      </c>
      <c r="Q97" s="5">
        <v>43230</v>
      </c>
      <c r="R97" s="8">
        <f t="shared" si="14"/>
        <v>43230</v>
      </c>
      <c r="S97" s="11"/>
      <c r="T97" s="11"/>
      <c r="U97" s="11" t="str">
        <f t="shared" si="15"/>
        <v>RN</v>
      </c>
      <c r="V97" s="3">
        <v>736</v>
      </c>
      <c r="W97" s="11">
        <f t="shared" si="16"/>
        <v>632.96</v>
      </c>
      <c r="X97" s="11">
        <f t="shared" si="17"/>
        <v>51.52</v>
      </c>
      <c r="Y97" s="11">
        <f t="shared" si="18"/>
        <v>14.72</v>
      </c>
      <c r="Z97" s="11">
        <f t="shared" si="19"/>
        <v>36.800000000000004</v>
      </c>
      <c r="AA97" s="11">
        <f t="shared" si="20"/>
        <v>0</v>
      </c>
      <c r="AB97" s="11">
        <f t="shared" si="21"/>
        <v>7.0000000000000007E-2</v>
      </c>
      <c r="AC97" s="11">
        <f t="shared" si="22"/>
        <v>51.52</v>
      </c>
      <c r="AD97" s="11">
        <f t="shared" si="23"/>
        <v>8.5866666666666678</v>
      </c>
      <c r="AE97" s="11" t="str">
        <f t="shared" si="24"/>
        <v>Paid in full</v>
      </c>
      <c r="AF97" s="11" t="str">
        <f t="shared" si="25"/>
        <v>Not Applicable</v>
      </c>
      <c r="AG97" s="11" t="str">
        <f t="shared" si="26"/>
        <v>Y</v>
      </c>
      <c r="AH97" s="8" t="str">
        <f t="shared" si="27"/>
        <v>N</v>
      </c>
    </row>
    <row r="98" spans="1:34">
      <c r="A98" s="11">
        <v>396</v>
      </c>
      <c r="B98" s="3" t="s">
        <v>21</v>
      </c>
      <c r="C98" s="3" t="s">
        <v>23</v>
      </c>
      <c r="D98" s="3" t="s">
        <v>22</v>
      </c>
      <c r="E98" s="3" t="s">
        <v>24</v>
      </c>
      <c r="F98" s="3">
        <v>85004</v>
      </c>
      <c r="G98" s="3" t="s">
        <v>27</v>
      </c>
      <c r="H98" s="11" t="s">
        <v>25</v>
      </c>
      <c r="I98" s="11"/>
      <c r="J98" s="3" t="s">
        <v>26</v>
      </c>
      <c r="K98" s="3" t="s">
        <v>28</v>
      </c>
      <c r="L98" s="3" t="s">
        <v>425</v>
      </c>
      <c r="M98" s="12">
        <v>6</v>
      </c>
      <c r="N98" s="5">
        <v>43107</v>
      </c>
      <c r="O98" s="5">
        <v>43110</v>
      </c>
      <c r="P98" s="5">
        <v>43291</v>
      </c>
      <c r="Q98" s="5">
        <v>43291</v>
      </c>
      <c r="R98" s="8">
        <f t="shared" si="14"/>
        <v>43291</v>
      </c>
      <c r="S98" s="11"/>
      <c r="T98" s="11"/>
      <c r="U98" s="11" t="str">
        <f t="shared" si="15"/>
        <v>RN</v>
      </c>
      <c r="V98" s="3">
        <v>763</v>
      </c>
      <c r="W98" s="11">
        <f t="shared" si="16"/>
        <v>656.18</v>
      </c>
      <c r="X98" s="11">
        <f t="shared" si="17"/>
        <v>53.410000000000004</v>
      </c>
      <c r="Y98" s="11">
        <f t="shared" si="18"/>
        <v>15.26</v>
      </c>
      <c r="Z98" s="11">
        <f t="shared" si="19"/>
        <v>38.15</v>
      </c>
      <c r="AA98" s="11">
        <f t="shared" si="20"/>
        <v>0</v>
      </c>
      <c r="AB98" s="11">
        <f t="shared" si="21"/>
        <v>7.0000000000000007E-2</v>
      </c>
      <c r="AC98" s="11">
        <f t="shared" si="22"/>
        <v>53.41</v>
      </c>
      <c r="AD98" s="11">
        <f t="shared" si="23"/>
        <v>8.9016666666666655</v>
      </c>
      <c r="AE98" s="11" t="str">
        <f t="shared" si="24"/>
        <v>Paid in full</v>
      </c>
      <c r="AF98" s="11" t="str">
        <f t="shared" si="25"/>
        <v>Not Applicable</v>
      </c>
      <c r="AG98" s="11" t="str">
        <f t="shared" si="26"/>
        <v>Y</v>
      </c>
      <c r="AH98" s="8" t="str">
        <f t="shared" si="27"/>
        <v>N</v>
      </c>
    </row>
    <row r="99" spans="1:34">
      <c r="A99" s="11">
        <v>397</v>
      </c>
      <c r="B99" s="3" t="s">
        <v>21</v>
      </c>
      <c r="C99" s="3" t="s">
        <v>23</v>
      </c>
      <c r="D99" s="3" t="s">
        <v>22</v>
      </c>
      <c r="E99" s="3" t="s">
        <v>24</v>
      </c>
      <c r="F99" s="3">
        <v>85004</v>
      </c>
      <c r="G99" s="3" t="s">
        <v>27</v>
      </c>
      <c r="H99" s="11" t="s">
        <v>25</v>
      </c>
      <c r="I99" s="11"/>
      <c r="J99" s="3" t="s">
        <v>26</v>
      </c>
      <c r="K99" s="3" t="s">
        <v>28</v>
      </c>
      <c r="L99" s="3" t="s">
        <v>426</v>
      </c>
      <c r="M99" s="12">
        <v>6</v>
      </c>
      <c r="N99" s="5">
        <v>43104</v>
      </c>
      <c r="O99" s="5">
        <v>43106</v>
      </c>
      <c r="P99" s="5">
        <v>43287</v>
      </c>
      <c r="Q99" s="5">
        <v>43287</v>
      </c>
      <c r="R99" s="8">
        <f t="shared" si="14"/>
        <v>43287</v>
      </c>
      <c r="S99" s="11"/>
      <c r="T99" s="11"/>
      <c r="U99" s="11" t="str">
        <f t="shared" si="15"/>
        <v>RN</v>
      </c>
      <c r="V99" s="3">
        <v>743</v>
      </c>
      <c r="W99" s="11">
        <f t="shared" si="16"/>
        <v>638.98</v>
      </c>
      <c r="X99" s="11">
        <f t="shared" si="17"/>
        <v>52.010000000000005</v>
      </c>
      <c r="Y99" s="11">
        <f t="shared" si="18"/>
        <v>14.86</v>
      </c>
      <c r="Z99" s="11">
        <f t="shared" si="19"/>
        <v>37.15</v>
      </c>
      <c r="AA99" s="11">
        <f t="shared" si="20"/>
        <v>0</v>
      </c>
      <c r="AB99" s="11">
        <f t="shared" si="21"/>
        <v>7.0000000000000007E-2</v>
      </c>
      <c r="AC99" s="11">
        <f t="shared" si="22"/>
        <v>52.01</v>
      </c>
      <c r="AD99" s="11">
        <f t="shared" si="23"/>
        <v>8.668333333333333</v>
      </c>
      <c r="AE99" s="11" t="str">
        <f t="shared" si="24"/>
        <v>Paid in full</v>
      </c>
      <c r="AF99" s="11" t="str">
        <f t="shared" si="25"/>
        <v>Not Applicable</v>
      </c>
      <c r="AG99" s="11" t="str">
        <f t="shared" si="26"/>
        <v>Y</v>
      </c>
      <c r="AH99" s="8" t="str">
        <f t="shared" si="27"/>
        <v>N</v>
      </c>
    </row>
    <row r="100" spans="1:34">
      <c r="A100" s="11">
        <v>398</v>
      </c>
      <c r="B100" s="3" t="s">
        <v>21</v>
      </c>
      <c r="C100" s="3" t="s">
        <v>23</v>
      </c>
      <c r="D100" s="3" t="s">
        <v>22</v>
      </c>
      <c r="E100" s="3" t="s">
        <v>24</v>
      </c>
      <c r="F100" s="3">
        <v>85004</v>
      </c>
      <c r="G100" s="3" t="s">
        <v>27</v>
      </c>
      <c r="H100" s="11" t="s">
        <v>25</v>
      </c>
      <c r="I100" s="11"/>
      <c r="J100" s="3" t="s">
        <v>26</v>
      </c>
      <c r="K100" s="3" t="s">
        <v>28</v>
      </c>
      <c r="L100" s="3" t="s">
        <v>427</v>
      </c>
      <c r="M100" s="12">
        <v>6</v>
      </c>
      <c r="N100" s="5">
        <v>43110</v>
      </c>
      <c r="O100" s="5">
        <v>43115</v>
      </c>
      <c r="P100" s="5">
        <v>43296</v>
      </c>
      <c r="Q100" s="5">
        <v>43296</v>
      </c>
      <c r="R100" s="8">
        <f t="shared" si="14"/>
        <v>43296</v>
      </c>
      <c r="S100" s="11"/>
      <c r="T100" s="11"/>
      <c r="U100" s="11" t="str">
        <f t="shared" si="15"/>
        <v>RN</v>
      </c>
      <c r="V100" s="3">
        <v>921</v>
      </c>
      <c r="W100" s="11">
        <f t="shared" si="16"/>
        <v>792.06</v>
      </c>
      <c r="X100" s="11">
        <f t="shared" si="17"/>
        <v>64.470000000000013</v>
      </c>
      <c r="Y100" s="11">
        <f t="shared" si="18"/>
        <v>18.420000000000002</v>
      </c>
      <c r="Z100" s="11">
        <f t="shared" si="19"/>
        <v>46.050000000000004</v>
      </c>
      <c r="AA100" s="11">
        <f t="shared" si="20"/>
        <v>0</v>
      </c>
      <c r="AB100" s="11">
        <f t="shared" si="21"/>
        <v>7.0000000000000007E-2</v>
      </c>
      <c r="AC100" s="11">
        <f t="shared" si="22"/>
        <v>64.47</v>
      </c>
      <c r="AD100" s="11">
        <f t="shared" si="23"/>
        <v>10.744999999999999</v>
      </c>
      <c r="AE100" s="11" t="str">
        <f t="shared" si="24"/>
        <v>Paid in full</v>
      </c>
      <c r="AF100" s="11" t="str">
        <f t="shared" si="25"/>
        <v>Not Applicable</v>
      </c>
      <c r="AG100" s="11" t="str">
        <f t="shared" si="26"/>
        <v>Y</v>
      </c>
      <c r="AH100" s="8" t="str">
        <f t="shared" si="27"/>
        <v>N</v>
      </c>
    </row>
    <row r="101" spans="1:34">
      <c r="A101" s="11">
        <v>399</v>
      </c>
      <c r="B101" s="3" t="s">
        <v>21</v>
      </c>
      <c r="C101" s="3" t="s">
        <v>23</v>
      </c>
      <c r="D101" s="3" t="s">
        <v>22</v>
      </c>
      <c r="E101" s="3" t="s">
        <v>24</v>
      </c>
      <c r="F101" s="3">
        <v>85004</v>
      </c>
      <c r="G101" s="3" t="s">
        <v>27</v>
      </c>
      <c r="H101" s="11" t="s">
        <v>25</v>
      </c>
      <c r="I101" s="11"/>
      <c r="J101" s="3" t="s">
        <v>26</v>
      </c>
      <c r="K101" s="3" t="s">
        <v>28</v>
      </c>
      <c r="L101" s="3" t="s">
        <v>428</v>
      </c>
      <c r="M101" s="12">
        <v>6</v>
      </c>
      <c r="N101" s="5">
        <v>43117</v>
      </c>
      <c r="O101" s="5">
        <v>43120</v>
      </c>
      <c r="P101" s="5">
        <v>43301</v>
      </c>
      <c r="Q101" s="5">
        <v>43301</v>
      </c>
      <c r="R101" s="8">
        <f t="shared" si="14"/>
        <v>43301</v>
      </c>
      <c r="S101" s="11"/>
      <c r="T101" s="11"/>
      <c r="U101" s="11" t="str">
        <f t="shared" si="15"/>
        <v>RN</v>
      </c>
      <c r="V101" s="3">
        <v>721</v>
      </c>
      <c r="W101" s="11">
        <f t="shared" si="16"/>
        <v>620.05999999999995</v>
      </c>
      <c r="X101" s="11">
        <f t="shared" si="17"/>
        <v>50.470000000000006</v>
      </c>
      <c r="Y101" s="11">
        <f t="shared" si="18"/>
        <v>14.42</v>
      </c>
      <c r="Z101" s="11">
        <f t="shared" si="19"/>
        <v>36.050000000000004</v>
      </c>
      <c r="AA101" s="11">
        <f t="shared" si="20"/>
        <v>0</v>
      </c>
      <c r="AB101" s="11">
        <f t="shared" si="21"/>
        <v>7.0000000000000007E-2</v>
      </c>
      <c r="AC101" s="11">
        <f t="shared" si="22"/>
        <v>50.470000000000006</v>
      </c>
      <c r="AD101" s="11">
        <f t="shared" si="23"/>
        <v>8.4116666666666671</v>
      </c>
      <c r="AE101" s="11" t="str">
        <f t="shared" si="24"/>
        <v>Paid in full</v>
      </c>
      <c r="AF101" s="11" t="str">
        <f t="shared" si="25"/>
        <v>Not Applicable</v>
      </c>
      <c r="AG101" s="11" t="str">
        <f t="shared" si="26"/>
        <v>Y</v>
      </c>
      <c r="AH101" s="8" t="str">
        <f t="shared" si="27"/>
        <v>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01"/>
  <sheetViews>
    <sheetView topLeftCell="G1" workbookViewId="0">
      <selection activeCell="I11" sqref="I11"/>
    </sheetView>
  </sheetViews>
  <sheetFormatPr defaultColWidth="20" defaultRowHeight="15"/>
  <cols>
    <col min="1" max="1" width="10" style="7" customWidth="1"/>
    <col min="5" max="5" width="22.42578125" customWidth="1"/>
    <col min="8" max="9" width="24.5703125" customWidth="1"/>
    <col min="22" max="22" width="24.28515625" customWidth="1"/>
    <col min="23" max="23" width="23.5703125" customWidth="1"/>
    <col min="28" max="28" width="23" customWidth="1"/>
    <col min="29" max="29" width="22" customWidth="1"/>
    <col min="30" max="30" width="29.28515625" customWidth="1"/>
  </cols>
  <sheetData>
    <row r="1" spans="1:35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429</v>
      </c>
      <c r="M1" s="2" t="s">
        <v>12</v>
      </c>
      <c r="N1" s="2" t="s">
        <v>430</v>
      </c>
      <c r="O1" s="2" t="s">
        <v>539</v>
      </c>
      <c r="P1" s="6" t="s">
        <v>432</v>
      </c>
      <c r="Q1" s="2" t="s">
        <v>431</v>
      </c>
      <c r="R1" s="2" t="s">
        <v>538</v>
      </c>
      <c r="S1" s="6" t="s">
        <v>435</v>
      </c>
      <c r="T1" s="6" t="s">
        <v>540</v>
      </c>
      <c r="U1" s="2" t="s">
        <v>13</v>
      </c>
      <c r="V1" s="2" t="s">
        <v>433</v>
      </c>
      <c r="W1" s="2" t="s">
        <v>434</v>
      </c>
      <c r="X1" s="2" t="s">
        <v>11</v>
      </c>
      <c r="Y1" s="2" t="s">
        <v>14</v>
      </c>
      <c r="Z1" s="2" t="s">
        <v>15</v>
      </c>
      <c r="AA1" s="2" t="s">
        <v>16</v>
      </c>
      <c r="AB1" s="2" t="s">
        <v>436</v>
      </c>
      <c r="AC1" s="2" t="s">
        <v>541</v>
      </c>
      <c r="AD1" s="2" t="s">
        <v>542</v>
      </c>
      <c r="AE1" s="2" t="s">
        <v>17</v>
      </c>
      <c r="AF1" s="2" t="s">
        <v>18</v>
      </c>
      <c r="AG1" s="2" t="s">
        <v>19</v>
      </c>
      <c r="AH1" s="2" t="s">
        <v>20</v>
      </c>
      <c r="AI1" s="4"/>
    </row>
    <row r="2" spans="1:35">
      <c r="A2" s="11">
        <v>1</v>
      </c>
      <c r="B2" s="3" t="s">
        <v>21</v>
      </c>
      <c r="C2" s="3" t="s">
        <v>23</v>
      </c>
      <c r="D2" s="3" t="s">
        <v>22</v>
      </c>
      <c r="E2" s="3" t="s">
        <v>24</v>
      </c>
      <c r="F2" s="3">
        <v>85004</v>
      </c>
      <c r="G2" s="3" t="s">
        <v>27</v>
      </c>
      <c r="H2" s="11" t="s">
        <v>25</v>
      </c>
      <c r="I2" s="11"/>
      <c r="J2" s="3" t="s">
        <v>26</v>
      </c>
      <c r="K2" s="3" t="s">
        <v>28</v>
      </c>
      <c r="L2" s="3" t="s">
        <v>29</v>
      </c>
      <c r="M2" s="3">
        <v>6</v>
      </c>
      <c r="N2" s="5">
        <v>42957</v>
      </c>
      <c r="O2" s="5">
        <v>42960</v>
      </c>
      <c r="P2" s="5">
        <v>43144</v>
      </c>
      <c r="Q2" s="5">
        <v>43144</v>
      </c>
      <c r="R2" s="11"/>
      <c r="S2" s="11"/>
      <c r="T2" s="11"/>
      <c r="U2" s="11" t="str">
        <f>IF($S2&lt;&gt;"","CN",IF($R2&lt;&gt;"","RN",IF($R2="","NB")))</f>
        <v>NB</v>
      </c>
      <c r="V2" s="3">
        <v>460</v>
      </c>
      <c r="W2" s="11">
        <f>IF($AB2=0.02,$V2*0.91,IF($AB2=0.07,$V2*0.86,IF($AB2=0.03,$V2*0.9,IF($AB2=0.08,$V2*0.85))))</f>
        <v>418.6</v>
      </c>
      <c r="X2" s="11">
        <f>V2*0.07</f>
        <v>32.200000000000003</v>
      </c>
      <c r="Y2" s="11">
        <f>IF($O2&lt;&gt;"",$V2*0.02,0)</f>
        <v>9.2000000000000011</v>
      </c>
      <c r="Z2" s="11">
        <f>IF($R2&lt;&gt;"",$V2*0.05,0)</f>
        <v>0</v>
      </c>
      <c r="AA2" s="11">
        <f>IF($T2&lt;&gt;"",$V2*0.01,0)</f>
        <v>0</v>
      </c>
      <c r="AB2" s="11">
        <f>IF(AND($Y2&lt;&gt;"",$Z2=0,$AA2=0),0.02,IF(AND($Y2&lt;&gt;"",$Z2&lt;&gt;"",$AA2=0),0.07,IF(AND($Y2&lt;&gt;"",$Z2=0,$AA2&lt;&gt;""),0.03,IF(AND($Y2&lt;&gt;"",$Z2&lt;&gt;"",$AA2&lt;&gt;""),0.08))))</f>
        <v>0.02</v>
      </c>
      <c r="AC2" s="11">
        <f>$Y2+$Z2+$AA2</f>
        <v>9.2000000000000011</v>
      </c>
      <c r="AD2" s="11">
        <f>$AC2/$M2</f>
        <v>1.5333333333333334</v>
      </c>
      <c r="AE2" s="11" t="str">
        <f>IF(OR($U2="NB",$U2="RN"),"Paid in full","Partial Amt Paid")</f>
        <v>Paid in full</v>
      </c>
      <c r="AF2" s="11" t="str">
        <f>IF($S2&lt;&gt;"","Missed Comm","Not Applicable")</f>
        <v>Not Applicable</v>
      </c>
      <c r="AG2" s="11" t="str">
        <f>IF(OR($U2="NB",$U2="RN"),"Y","N")</f>
        <v>Y</v>
      </c>
      <c r="AH2" s="8" t="str">
        <f>IF(AND($P2&gt;DATEVALUE("31-08-2018"),$U2&lt;&gt;"CN"),"Y","N")</f>
        <v>N</v>
      </c>
    </row>
    <row r="3" spans="1:35">
      <c r="A3" s="11">
        <v>2</v>
      </c>
      <c r="B3" s="3" t="s">
        <v>21</v>
      </c>
      <c r="C3" s="3" t="s">
        <v>23</v>
      </c>
      <c r="D3" s="3" t="s">
        <v>22</v>
      </c>
      <c r="E3" s="3" t="s">
        <v>24</v>
      </c>
      <c r="F3" s="3">
        <v>85004</v>
      </c>
      <c r="G3" s="3" t="s">
        <v>27</v>
      </c>
      <c r="H3" s="11" t="s">
        <v>25</v>
      </c>
      <c r="I3" s="11"/>
      <c r="J3" s="3" t="s">
        <v>26</v>
      </c>
      <c r="K3" s="3" t="s">
        <v>28</v>
      </c>
      <c r="L3" s="3" t="s">
        <v>30</v>
      </c>
      <c r="M3" s="3">
        <v>12</v>
      </c>
      <c r="N3" s="5">
        <v>42949</v>
      </c>
      <c r="O3" s="5">
        <v>42953</v>
      </c>
      <c r="P3" s="5">
        <v>43318</v>
      </c>
      <c r="Q3" s="5">
        <v>43318</v>
      </c>
      <c r="R3" s="11"/>
      <c r="S3" s="11"/>
      <c r="T3" s="11"/>
      <c r="U3" s="11" t="str">
        <f t="shared" ref="U3:U66" si="0">IF($S3&lt;&gt;"","CN",IF($R3&lt;&gt;"","RN",IF($R3="","NB")))</f>
        <v>NB</v>
      </c>
      <c r="V3" s="3">
        <v>900</v>
      </c>
      <c r="W3" s="11">
        <f t="shared" ref="W3:W66" si="1">IF($AB3=0.02,$V3*0.91,IF($AB3=0.07,$V3*0.86,IF($AB3=0.03,$V3*0.9,IF($AB3=0.08,$V3*0.85))))</f>
        <v>819</v>
      </c>
      <c r="X3" s="11">
        <f t="shared" ref="X3:X66" si="2">V3*0.07</f>
        <v>63.000000000000007</v>
      </c>
      <c r="Y3" s="11">
        <f t="shared" ref="Y3:Y66" si="3">IF($O3&lt;&gt;"",$V3*0.02,0)</f>
        <v>18</v>
      </c>
      <c r="Z3" s="11">
        <f t="shared" ref="Z3:Z66" si="4">IF($R3&lt;&gt;"",$V3*0.05,0)</f>
        <v>0</v>
      </c>
      <c r="AA3" s="11">
        <f t="shared" ref="AA3:AA66" si="5">IF($T3&lt;&gt;"",$V3*0.01,0)</f>
        <v>0</v>
      </c>
      <c r="AB3" s="11">
        <f t="shared" ref="AB3:AB66" si="6">IF(AND($Y3&lt;&gt;"",$Z3=0,$AA3=0),0.02,IF(AND($Y3&lt;&gt;"",$Z3&lt;&gt;"",$AA3=0),0.07,IF(AND($Y3&lt;&gt;"",$Z3=0,$AA3&lt;&gt;""),0.03,IF(AND($Y3&lt;&gt;"",$Z3&lt;&gt;"",$AA3&lt;&gt;""),0.08))))</f>
        <v>0.02</v>
      </c>
      <c r="AC3" s="11">
        <f t="shared" ref="AC3:AC66" si="7">$Y3+$Z3+$AA3</f>
        <v>18</v>
      </c>
      <c r="AD3" s="11">
        <f t="shared" ref="AD3:AD66" si="8">$AC3/$M3</f>
        <v>1.5</v>
      </c>
      <c r="AE3" s="11" t="str">
        <f t="shared" ref="AE3:AE66" si="9">IF(OR($U3="NB",$U3="RN"),"Paid in full","Partial Amt Paid")</f>
        <v>Paid in full</v>
      </c>
      <c r="AF3" s="11" t="str">
        <f t="shared" ref="AF3:AF66" si="10">IF($S3&lt;&gt;"","Missed Comm","Not Applicable")</f>
        <v>Not Applicable</v>
      </c>
      <c r="AG3" s="11" t="str">
        <f t="shared" ref="AG3:AG66" si="11">IF(OR($U3="NB",$U3="RN"),"Y","N")</f>
        <v>Y</v>
      </c>
      <c r="AH3" s="8" t="str">
        <f t="shared" ref="AH3:AH66" si="12">IF(AND($P3&gt;DATEVALUE("31-08-2018"),$U3&lt;&gt;"CN"),"Y","N")</f>
        <v>N</v>
      </c>
    </row>
    <row r="4" spans="1:35">
      <c r="A4" s="11">
        <v>3</v>
      </c>
      <c r="B4" s="3" t="s">
        <v>21</v>
      </c>
      <c r="C4" s="3" t="s">
        <v>23</v>
      </c>
      <c r="D4" s="3" t="s">
        <v>22</v>
      </c>
      <c r="E4" s="3" t="s">
        <v>24</v>
      </c>
      <c r="F4" s="3">
        <v>85004</v>
      </c>
      <c r="G4" s="3" t="s">
        <v>27</v>
      </c>
      <c r="H4" s="11" t="s">
        <v>25</v>
      </c>
      <c r="I4" s="11"/>
      <c r="J4" s="3" t="s">
        <v>26</v>
      </c>
      <c r="K4" s="3" t="s">
        <v>28</v>
      </c>
      <c r="L4" s="3" t="s">
        <v>31</v>
      </c>
      <c r="M4" s="3">
        <v>12</v>
      </c>
      <c r="N4" s="5">
        <v>42962</v>
      </c>
      <c r="O4" s="5">
        <v>42967</v>
      </c>
      <c r="P4" s="5">
        <v>43151</v>
      </c>
      <c r="Q4" s="5">
        <v>43151</v>
      </c>
      <c r="R4" s="11"/>
      <c r="S4" s="11"/>
      <c r="T4" s="11"/>
      <c r="U4" s="11" t="str">
        <f t="shared" si="0"/>
        <v>NB</v>
      </c>
      <c r="V4" s="3">
        <v>1620</v>
      </c>
      <c r="W4" s="11">
        <f t="shared" si="1"/>
        <v>1474.2</v>
      </c>
      <c r="X4" s="11">
        <f t="shared" si="2"/>
        <v>113.4</v>
      </c>
      <c r="Y4" s="11">
        <f t="shared" si="3"/>
        <v>32.4</v>
      </c>
      <c r="Z4" s="11">
        <f t="shared" si="4"/>
        <v>0</v>
      </c>
      <c r="AA4" s="11">
        <f t="shared" si="5"/>
        <v>0</v>
      </c>
      <c r="AB4" s="11">
        <f t="shared" si="6"/>
        <v>0.02</v>
      </c>
      <c r="AC4" s="11">
        <f t="shared" si="7"/>
        <v>32.4</v>
      </c>
      <c r="AD4" s="11">
        <f t="shared" si="8"/>
        <v>2.6999999999999997</v>
      </c>
      <c r="AE4" s="11" t="str">
        <f t="shared" si="9"/>
        <v>Paid in full</v>
      </c>
      <c r="AF4" s="11" t="str">
        <f t="shared" si="10"/>
        <v>Not Applicable</v>
      </c>
      <c r="AG4" s="11" t="str">
        <f t="shared" si="11"/>
        <v>Y</v>
      </c>
      <c r="AH4" s="8" t="str">
        <f t="shared" si="12"/>
        <v>N</v>
      </c>
    </row>
    <row r="5" spans="1:35">
      <c r="A5" s="11">
        <v>4</v>
      </c>
      <c r="B5" s="3" t="s">
        <v>21</v>
      </c>
      <c r="C5" s="3" t="s">
        <v>23</v>
      </c>
      <c r="D5" s="3" t="s">
        <v>22</v>
      </c>
      <c r="E5" s="3" t="s">
        <v>24</v>
      </c>
      <c r="F5" s="3">
        <v>85004</v>
      </c>
      <c r="G5" s="3" t="s">
        <v>27</v>
      </c>
      <c r="H5" s="11" t="s">
        <v>25</v>
      </c>
      <c r="I5" s="11"/>
      <c r="J5" s="3" t="s">
        <v>26</v>
      </c>
      <c r="K5" s="3" t="s">
        <v>28</v>
      </c>
      <c r="L5" s="3" t="s">
        <v>32</v>
      </c>
      <c r="M5" s="3">
        <v>12</v>
      </c>
      <c r="N5" s="5">
        <v>42953</v>
      </c>
      <c r="O5" s="5">
        <v>42959</v>
      </c>
      <c r="P5" s="5">
        <v>43324</v>
      </c>
      <c r="Q5" s="5">
        <v>43324</v>
      </c>
      <c r="R5" s="11"/>
      <c r="S5" s="11"/>
      <c r="T5" s="11"/>
      <c r="U5" s="11" t="str">
        <f t="shared" si="0"/>
        <v>NB</v>
      </c>
      <c r="V5" s="3">
        <v>1500</v>
      </c>
      <c r="W5" s="11">
        <f t="shared" si="1"/>
        <v>1365</v>
      </c>
      <c r="X5" s="11">
        <f t="shared" si="2"/>
        <v>105.00000000000001</v>
      </c>
      <c r="Y5" s="11">
        <f t="shared" si="3"/>
        <v>30</v>
      </c>
      <c r="Z5" s="11">
        <f t="shared" si="4"/>
        <v>0</v>
      </c>
      <c r="AA5" s="11">
        <f t="shared" si="5"/>
        <v>0</v>
      </c>
      <c r="AB5" s="11">
        <f t="shared" si="6"/>
        <v>0.02</v>
      </c>
      <c r="AC5" s="11">
        <f t="shared" si="7"/>
        <v>30</v>
      </c>
      <c r="AD5" s="11">
        <f t="shared" si="8"/>
        <v>2.5</v>
      </c>
      <c r="AE5" s="11" t="str">
        <f t="shared" si="9"/>
        <v>Paid in full</v>
      </c>
      <c r="AF5" s="11" t="str">
        <f t="shared" si="10"/>
        <v>Not Applicable</v>
      </c>
      <c r="AG5" s="11" t="str">
        <f t="shared" si="11"/>
        <v>Y</v>
      </c>
      <c r="AH5" s="8" t="str">
        <f t="shared" si="12"/>
        <v>N</v>
      </c>
    </row>
    <row r="6" spans="1:35">
      <c r="A6" s="11">
        <v>5</v>
      </c>
      <c r="B6" s="3" t="s">
        <v>21</v>
      </c>
      <c r="C6" s="3" t="s">
        <v>23</v>
      </c>
      <c r="D6" s="3" t="s">
        <v>22</v>
      </c>
      <c r="E6" s="3" t="s">
        <v>24</v>
      </c>
      <c r="F6" s="3">
        <v>85004</v>
      </c>
      <c r="G6" s="3" t="s">
        <v>27</v>
      </c>
      <c r="H6" s="11" t="s">
        <v>25</v>
      </c>
      <c r="I6" s="11"/>
      <c r="J6" s="3" t="s">
        <v>26</v>
      </c>
      <c r="K6" s="3" t="s">
        <v>28</v>
      </c>
      <c r="L6" s="3" t="s">
        <v>33</v>
      </c>
      <c r="M6" s="3">
        <v>6</v>
      </c>
      <c r="N6" s="5">
        <v>42972</v>
      </c>
      <c r="O6" s="5">
        <v>42974</v>
      </c>
      <c r="P6" s="5">
        <v>43158</v>
      </c>
      <c r="Q6" s="5">
        <v>43158</v>
      </c>
      <c r="R6" s="11"/>
      <c r="S6" s="11"/>
      <c r="T6" s="11"/>
      <c r="U6" s="11" t="str">
        <f t="shared" si="0"/>
        <v>NB</v>
      </c>
      <c r="V6" s="3">
        <v>500</v>
      </c>
      <c r="W6" s="11">
        <f t="shared" si="1"/>
        <v>455</v>
      </c>
      <c r="X6" s="11">
        <f t="shared" si="2"/>
        <v>35</v>
      </c>
      <c r="Y6" s="11">
        <f t="shared" si="3"/>
        <v>10</v>
      </c>
      <c r="Z6" s="11">
        <f t="shared" si="4"/>
        <v>0</v>
      </c>
      <c r="AA6" s="11">
        <f t="shared" si="5"/>
        <v>0</v>
      </c>
      <c r="AB6" s="11">
        <f t="shared" si="6"/>
        <v>0.02</v>
      </c>
      <c r="AC6" s="11">
        <f t="shared" si="7"/>
        <v>10</v>
      </c>
      <c r="AD6" s="11">
        <f t="shared" si="8"/>
        <v>1.6666666666666667</v>
      </c>
      <c r="AE6" s="11" t="str">
        <f t="shared" si="9"/>
        <v>Paid in full</v>
      </c>
      <c r="AF6" s="11" t="str">
        <f t="shared" si="10"/>
        <v>Not Applicable</v>
      </c>
      <c r="AG6" s="11" t="str">
        <f t="shared" si="11"/>
        <v>Y</v>
      </c>
      <c r="AH6" s="8" t="str">
        <f t="shared" si="12"/>
        <v>N</v>
      </c>
    </row>
    <row r="7" spans="1:35">
      <c r="A7" s="11">
        <v>6</v>
      </c>
      <c r="B7" s="3" t="s">
        <v>21</v>
      </c>
      <c r="C7" s="3" t="s">
        <v>23</v>
      </c>
      <c r="D7" s="3" t="s">
        <v>22</v>
      </c>
      <c r="E7" s="3" t="s">
        <v>24</v>
      </c>
      <c r="F7" s="3">
        <v>85004</v>
      </c>
      <c r="G7" s="3" t="s">
        <v>27</v>
      </c>
      <c r="H7" s="11" t="s">
        <v>25</v>
      </c>
      <c r="I7" s="11"/>
      <c r="J7" s="3" t="s">
        <v>26</v>
      </c>
      <c r="K7" s="3" t="s">
        <v>28</v>
      </c>
      <c r="L7" s="3" t="s">
        <v>34</v>
      </c>
      <c r="M7" s="3">
        <v>12</v>
      </c>
      <c r="N7" s="5">
        <v>42959</v>
      </c>
      <c r="O7" s="5">
        <v>42964</v>
      </c>
      <c r="P7" s="5">
        <v>43329</v>
      </c>
      <c r="Q7" s="5">
        <v>43329</v>
      </c>
      <c r="R7" s="11"/>
      <c r="S7" s="11"/>
      <c r="T7" s="11"/>
      <c r="U7" s="11" t="str">
        <f t="shared" si="0"/>
        <v>NB</v>
      </c>
      <c r="V7" s="3">
        <v>1100</v>
      </c>
      <c r="W7" s="11">
        <f t="shared" si="1"/>
        <v>1001</v>
      </c>
      <c r="X7" s="11">
        <f t="shared" si="2"/>
        <v>77.000000000000014</v>
      </c>
      <c r="Y7" s="11">
        <f t="shared" si="3"/>
        <v>22</v>
      </c>
      <c r="Z7" s="11">
        <f t="shared" si="4"/>
        <v>0</v>
      </c>
      <c r="AA7" s="11">
        <f t="shared" si="5"/>
        <v>0</v>
      </c>
      <c r="AB7" s="11">
        <f t="shared" si="6"/>
        <v>0.02</v>
      </c>
      <c r="AC7" s="11">
        <f t="shared" si="7"/>
        <v>22</v>
      </c>
      <c r="AD7" s="11">
        <f t="shared" si="8"/>
        <v>1.8333333333333333</v>
      </c>
      <c r="AE7" s="11" t="str">
        <f t="shared" si="9"/>
        <v>Paid in full</v>
      </c>
      <c r="AF7" s="11" t="str">
        <f t="shared" si="10"/>
        <v>Not Applicable</v>
      </c>
      <c r="AG7" s="11" t="str">
        <f t="shared" si="11"/>
        <v>Y</v>
      </c>
      <c r="AH7" s="8" t="str">
        <f t="shared" si="12"/>
        <v>N</v>
      </c>
    </row>
    <row r="8" spans="1:35">
      <c r="A8" s="11">
        <v>7</v>
      </c>
      <c r="B8" s="3" t="s">
        <v>21</v>
      </c>
      <c r="C8" s="3" t="s">
        <v>23</v>
      </c>
      <c r="D8" s="3" t="s">
        <v>22</v>
      </c>
      <c r="E8" s="3" t="s">
        <v>24</v>
      </c>
      <c r="F8" s="3">
        <v>85004</v>
      </c>
      <c r="G8" s="3" t="s">
        <v>27</v>
      </c>
      <c r="H8" s="11" t="s">
        <v>25</v>
      </c>
      <c r="I8" s="11"/>
      <c r="J8" s="3" t="s">
        <v>26</v>
      </c>
      <c r="K8" s="3" t="s">
        <v>28</v>
      </c>
      <c r="L8" s="3" t="s">
        <v>35</v>
      </c>
      <c r="M8" s="3">
        <v>12</v>
      </c>
      <c r="N8" s="5">
        <v>42967</v>
      </c>
      <c r="O8" s="5">
        <v>42973</v>
      </c>
      <c r="P8" s="5">
        <v>43338</v>
      </c>
      <c r="Q8" s="5">
        <v>43338</v>
      </c>
      <c r="R8" s="11"/>
      <c r="S8" s="11"/>
      <c r="T8" s="11"/>
      <c r="U8" s="11" t="str">
        <f t="shared" si="0"/>
        <v>NB</v>
      </c>
      <c r="V8" s="3">
        <v>1458</v>
      </c>
      <c r="W8" s="11">
        <f t="shared" si="1"/>
        <v>1326.78</v>
      </c>
      <c r="X8" s="11">
        <f t="shared" si="2"/>
        <v>102.06000000000002</v>
      </c>
      <c r="Y8" s="11">
        <f t="shared" si="3"/>
        <v>29.16</v>
      </c>
      <c r="Z8" s="11">
        <f t="shared" si="4"/>
        <v>0</v>
      </c>
      <c r="AA8" s="11">
        <f t="shared" si="5"/>
        <v>0</v>
      </c>
      <c r="AB8" s="11">
        <f t="shared" si="6"/>
        <v>0.02</v>
      </c>
      <c r="AC8" s="11">
        <f t="shared" si="7"/>
        <v>29.16</v>
      </c>
      <c r="AD8" s="11">
        <f t="shared" si="8"/>
        <v>2.4300000000000002</v>
      </c>
      <c r="AE8" s="11" t="str">
        <f t="shared" si="9"/>
        <v>Paid in full</v>
      </c>
      <c r="AF8" s="11" t="str">
        <f t="shared" si="10"/>
        <v>Not Applicable</v>
      </c>
      <c r="AG8" s="11" t="str">
        <f t="shared" si="11"/>
        <v>Y</v>
      </c>
      <c r="AH8" s="8" t="str">
        <f t="shared" si="12"/>
        <v>N</v>
      </c>
    </row>
    <row r="9" spans="1:35">
      <c r="A9" s="11">
        <v>8</v>
      </c>
      <c r="B9" s="3" t="s">
        <v>21</v>
      </c>
      <c r="C9" s="3" t="s">
        <v>23</v>
      </c>
      <c r="D9" s="3" t="s">
        <v>22</v>
      </c>
      <c r="E9" s="3" t="s">
        <v>24</v>
      </c>
      <c r="F9" s="3">
        <v>85004</v>
      </c>
      <c r="G9" s="3" t="s">
        <v>27</v>
      </c>
      <c r="H9" s="11" t="s">
        <v>25</v>
      </c>
      <c r="I9" s="11"/>
      <c r="J9" s="3" t="s">
        <v>26</v>
      </c>
      <c r="K9" s="3" t="s">
        <v>28</v>
      </c>
      <c r="L9" s="3" t="s">
        <v>36</v>
      </c>
      <c r="M9" s="3">
        <v>12</v>
      </c>
      <c r="N9" s="5">
        <v>42954</v>
      </c>
      <c r="O9" s="5">
        <v>42957</v>
      </c>
      <c r="P9" s="5">
        <v>43141</v>
      </c>
      <c r="Q9" s="5">
        <v>43141</v>
      </c>
      <c r="R9" s="11"/>
      <c r="S9" s="11"/>
      <c r="T9" s="11"/>
      <c r="U9" s="11" t="str">
        <f t="shared" si="0"/>
        <v>NB</v>
      </c>
      <c r="V9" s="3">
        <v>1568</v>
      </c>
      <c r="W9" s="11">
        <f t="shared" si="1"/>
        <v>1426.88</v>
      </c>
      <c r="X9" s="11">
        <f t="shared" si="2"/>
        <v>109.76</v>
      </c>
      <c r="Y9" s="11">
        <f t="shared" si="3"/>
        <v>31.36</v>
      </c>
      <c r="Z9" s="11">
        <f t="shared" si="4"/>
        <v>0</v>
      </c>
      <c r="AA9" s="11">
        <f t="shared" si="5"/>
        <v>0</v>
      </c>
      <c r="AB9" s="11">
        <f t="shared" si="6"/>
        <v>0.02</v>
      </c>
      <c r="AC9" s="11">
        <f t="shared" si="7"/>
        <v>31.36</v>
      </c>
      <c r="AD9" s="11">
        <f t="shared" si="8"/>
        <v>2.6133333333333333</v>
      </c>
      <c r="AE9" s="11" t="str">
        <f t="shared" si="9"/>
        <v>Paid in full</v>
      </c>
      <c r="AF9" s="11" t="str">
        <f t="shared" si="10"/>
        <v>Not Applicable</v>
      </c>
      <c r="AG9" s="11" t="str">
        <f t="shared" si="11"/>
        <v>Y</v>
      </c>
      <c r="AH9" s="8" t="str">
        <f t="shared" si="12"/>
        <v>N</v>
      </c>
    </row>
    <row r="10" spans="1:35">
      <c r="A10" s="11">
        <v>9</v>
      </c>
      <c r="B10" s="3" t="s">
        <v>21</v>
      </c>
      <c r="C10" s="3" t="s">
        <v>23</v>
      </c>
      <c r="D10" s="3" t="s">
        <v>22</v>
      </c>
      <c r="E10" s="3" t="s">
        <v>24</v>
      </c>
      <c r="F10" s="3">
        <v>85004</v>
      </c>
      <c r="G10" s="3" t="s">
        <v>27</v>
      </c>
      <c r="H10" s="11" t="s">
        <v>25</v>
      </c>
      <c r="I10" s="11"/>
      <c r="J10" s="3" t="s">
        <v>26</v>
      </c>
      <c r="K10" s="3" t="s">
        <v>28</v>
      </c>
      <c r="L10" s="3" t="s">
        <v>37</v>
      </c>
      <c r="M10" s="3">
        <v>6</v>
      </c>
      <c r="N10" s="5">
        <v>42983</v>
      </c>
      <c r="O10" s="5">
        <v>42986</v>
      </c>
      <c r="P10" s="5">
        <v>43167</v>
      </c>
      <c r="Q10" s="5">
        <v>43167</v>
      </c>
      <c r="R10" s="11"/>
      <c r="S10" s="11"/>
      <c r="T10" s="11"/>
      <c r="U10" s="11" t="str">
        <f t="shared" si="0"/>
        <v>NB</v>
      </c>
      <c r="V10" s="3">
        <v>856</v>
      </c>
      <c r="W10" s="11">
        <f t="shared" si="1"/>
        <v>778.96</v>
      </c>
      <c r="X10" s="11">
        <f t="shared" si="2"/>
        <v>59.920000000000009</v>
      </c>
      <c r="Y10" s="11">
        <f t="shared" si="3"/>
        <v>17.12</v>
      </c>
      <c r="Z10" s="11">
        <f t="shared" si="4"/>
        <v>0</v>
      </c>
      <c r="AA10" s="11">
        <f t="shared" si="5"/>
        <v>0</v>
      </c>
      <c r="AB10" s="11">
        <f t="shared" si="6"/>
        <v>0.02</v>
      </c>
      <c r="AC10" s="11">
        <f t="shared" si="7"/>
        <v>17.12</v>
      </c>
      <c r="AD10" s="11">
        <f t="shared" si="8"/>
        <v>2.8533333333333335</v>
      </c>
      <c r="AE10" s="11" t="str">
        <f t="shared" si="9"/>
        <v>Paid in full</v>
      </c>
      <c r="AF10" s="11" t="str">
        <f t="shared" si="10"/>
        <v>Not Applicable</v>
      </c>
      <c r="AG10" s="11" t="str">
        <f t="shared" si="11"/>
        <v>Y</v>
      </c>
      <c r="AH10" s="8" t="str">
        <f t="shared" si="12"/>
        <v>N</v>
      </c>
    </row>
    <row r="11" spans="1:35">
      <c r="A11" s="11">
        <v>10</v>
      </c>
      <c r="B11" s="3" t="s">
        <v>21</v>
      </c>
      <c r="C11" s="3" t="s">
        <v>23</v>
      </c>
      <c r="D11" s="3" t="s">
        <v>22</v>
      </c>
      <c r="E11" s="3" t="s">
        <v>24</v>
      </c>
      <c r="F11" s="3">
        <v>85004</v>
      </c>
      <c r="G11" s="3" t="s">
        <v>27</v>
      </c>
      <c r="H11" s="11" t="s">
        <v>25</v>
      </c>
      <c r="I11" s="11"/>
      <c r="J11" s="3" t="s">
        <v>26</v>
      </c>
      <c r="K11" s="3" t="s">
        <v>28</v>
      </c>
      <c r="L11" s="3" t="s">
        <v>38</v>
      </c>
      <c r="M11" s="3">
        <v>6</v>
      </c>
      <c r="N11" s="5">
        <v>42979</v>
      </c>
      <c r="O11" s="5">
        <v>42986</v>
      </c>
      <c r="P11" s="5">
        <v>43167</v>
      </c>
      <c r="Q11" s="5">
        <v>43167</v>
      </c>
      <c r="R11" s="11"/>
      <c r="S11" s="11"/>
      <c r="T11" s="11"/>
      <c r="U11" s="11" t="str">
        <f t="shared" si="0"/>
        <v>NB</v>
      </c>
      <c r="V11" s="3">
        <v>856</v>
      </c>
      <c r="W11" s="11">
        <f t="shared" si="1"/>
        <v>778.96</v>
      </c>
      <c r="X11" s="11">
        <f t="shared" si="2"/>
        <v>59.920000000000009</v>
      </c>
      <c r="Y11" s="11">
        <f t="shared" si="3"/>
        <v>17.12</v>
      </c>
      <c r="Z11" s="11">
        <f t="shared" si="4"/>
        <v>0</v>
      </c>
      <c r="AA11" s="11">
        <f t="shared" si="5"/>
        <v>0</v>
      </c>
      <c r="AB11" s="11">
        <f t="shared" si="6"/>
        <v>0.02</v>
      </c>
      <c r="AC11" s="11">
        <f t="shared" si="7"/>
        <v>17.12</v>
      </c>
      <c r="AD11" s="11">
        <f t="shared" si="8"/>
        <v>2.8533333333333335</v>
      </c>
      <c r="AE11" s="11" t="str">
        <f t="shared" si="9"/>
        <v>Paid in full</v>
      </c>
      <c r="AF11" s="11" t="str">
        <f t="shared" si="10"/>
        <v>Not Applicable</v>
      </c>
      <c r="AG11" s="11" t="str">
        <f t="shared" si="11"/>
        <v>Y</v>
      </c>
      <c r="AH11" s="8" t="str">
        <f t="shared" si="12"/>
        <v>N</v>
      </c>
    </row>
    <row r="12" spans="1:35">
      <c r="A12" s="11">
        <v>11</v>
      </c>
      <c r="B12" s="3" t="s">
        <v>21</v>
      </c>
      <c r="C12" s="3" t="s">
        <v>23</v>
      </c>
      <c r="D12" s="3" t="s">
        <v>22</v>
      </c>
      <c r="E12" s="3" t="s">
        <v>24</v>
      </c>
      <c r="F12" s="3">
        <v>85004</v>
      </c>
      <c r="G12" s="3" t="s">
        <v>27</v>
      </c>
      <c r="H12" s="11" t="s">
        <v>25</v>
      </c>
      <c r="I12" s="11"/>
      <c r="J12" s="3" t="s">
        <v>26</v>
      </c>
      <c r="K12" s="3" t="s">
        <v>28</v>
      </c>
      <c r="L12" s="3" t="s">
        <v>39</v>
      </c>
      <c r="M12" s="3">
        <v>6</v>
      </c>
      <c r="N12" s="5">
        <v>42993</v>
      </c>
      <c r="O12" s="5">
        <v>42995</v>
      </c>
      <c r="P12" s="5">
        <v>43176</v>
      </c>
      <c r="Q12" s="5">
        <v>43176</v>
      </c>
      <c r="R12" s="11"/>
      <c r="S12" s="11"/>
      <c r="T12" s="11"/>
      <c r="U12" s="11" t="str">
        <f t="shared" si="0"/>
        <v>NB</v>
      </c>
      <c r="V12" s="3">
        <v>600</v>
      </c>
      <c r="W12" s="11">
        <f t="shared" si="1"/>
        <v>546</v>
      </c>
      <c r="X12" s="11">
        <f t="shared" si="2"/>
        <v>42.000000000000007</v>
      </c>
      <c r="Y12" s="11">
        <f t="shared" si="3"/>
        <v>12</v>
      </c>
      <c r="Z12" s="11">
        <f t="shared" si="4"/>
        <v>0</v>
      </c>
      <c r="AA12" s="11">
        <f t="shared" si="5"/>
        <v>0</v>
      </c>
      <c r="AB12" s="11">
        <f t="shared" si="6"/>
        <v>0.02</v>
      </c>
      <c r="AC12" s="11">
        <f t="shared" si="7"/>
        <v>12</v>
      </c>
      <c r="AD12" s="11">
        <f t="shared" si="8"/>
        <v>2</v>
      </c>
      <c r="AE12" s="11" t="str">
        <f t="shared" si="9"/>
        <v>Paid in full</v>
      </c>
      <c r="AF12" s="11" t="str">
        <f t="shared" si="10"/>
        <v>Not Applicable</v>
      </c>
      <c r="AG12" s="11" t="str">
        <f t="shared" si="11"/>
        <v>Y</v>
      </c>
      <c r="AH12" s="8" t="str">
        <f t="shared" si="12"/>
        <v>N</v>
      </c>
    </row>
    <row r="13" spans="1:35">
      <c r="A13" s="11">
        <v>12</v>
      </c>
      <c r="B13" s="3" t="s">
        <v>21</v>
      </c>
      <c r="C13" s="3" t="s">
        <v>23</v>
      </c>
      <c r="D13" s="3" t="s">
        <v>22</v>
      </c>
      <c r="E13" s="3" t="s">
        <v>24</v>
      </c>
      <c r="F13" s="3">
        <v>85004</v>
      </c>
      <c r="G13" s="3" t="s">
        <v>27</v>
      </c>
      <c r="H13" s="11" t="s">
        <v>25</v>
      </c>
      <c r="I13" s="11"/>
      <c r="J13" s="3" t="s">
        <v>26</v>
      </c>
      <c r="K13" s="3" t="s">
        <v>28</v>
      </c>
      <c r="L13" s="3" t="s">
        <v>40</v>
      </c>
      <c r="M13" s="3">
        <v>6</v>
      </c>
      <c r="N13" s="5">
        <v>42996</v>
      </c>
      <c r="O13" s="5">
        <v>42999</v>
      </c>
      <c r="P13" s="5">
        <v>43180</v>
      </c>
      <c r="Q13" s="5">
        <v>43180</v>
      </c>
      <c r="R13" s="11"/>
      <c r="S13" s="11"/>
      <c r="T13" s="11"/>
      <c r="U13" s="11" t="str">
        <f t="shared" si="0"/>
        <v>NB</v>
      </c>
      <c r="V13" s="3">
        <v>568</v>
      </c>
      <c r="W13" s="11">
        <f t="shared" si="1"/>
        <v>516.88</v>
      </c>
      <c r="X13" s="11">
        <f t="shared" si="2"/>
        <v>39.760000000000005</v>
      </c>
      <c r="Y13" s="11">
        <f t="shared" si="3"/>
        <v>11.36</v>
      </c>
      <c r="Z13" s="11">
        <f t="shared" si="4"/>
        <v>0</v>
      </c>
      <c r="AA13" s="11">
        <f t="shared" si="5"/>
        <v>0</v>
      </c>
      <c r="AB13" s="11">
        <f t="shared" si="6"/>
        <v>0.02</v>
      </c>
      <c r="AC13" s="11">
        <f t="shared" si="7"/>
        <v>11.36</v>
      </c>
      <c r="AD13" s="11">
        <f t="shared" si="8"/>
        <v>1.8933333333333333</v>
      </c>
      <c r="AE13" s="11" t="str">
        <f t="shared" si="9"/>
        <v>Paid in full</v>
      </c>
      <c r="AF13" s="11" t="str">
        <f t="shared" si="10"/>
        <v>Not Applicable</v>
      </c>
      <c r="AG13" s="11" t="str">
        <f t="shared" si="11"/>
        <v>Y</v>
      </c>
      <c r="AH13" s="8" t="str">
        <f t="shared" si="12"/>
        <v>N</v>
      </c>
    </row>
    <row r="14" spans="1:35">
      <c r="A14" s="11">
        <v>13</v>
      </c>
      <c r="B14" s="3" t="s">
        <v>21</v>
      </c>
      <c r="C14" s="3" t="s">
        <v>23</v>
      </c>
      <c r="D14" s="3" t="s">
        <v>22</v>
      </c>
      <c r="E14" s="3" t="s">
        <v>24</v>
      </c>
      <c r="F14" s="3">
        <v>85004</v>
      </c>
      <c r="G14" s="3" t="s">
        <v>27</v>
      </c>
      <c r="H14" s="11" t="s">
        <v>25</v>
      </c>
      <c r="I14" s="11"/>
      <c r="J14" s="3" t="s">
        <v>26</v>
      </c>
      <c r="K14" s="3" t="s">
        <v>28</v>
      </c>
      <c r="L14" s="3" t="s">
        <v>41</v>
      </c>
      <c r="M14" s="3">
        <v>6</v>
      </c>
      <c r="N14" s="5">
        <v>43003</v>
      </c>
      <c r="O14" s="5">
        <v>43008</v>
      </c>
      <c r="P14" s="5">
        <v>43189</v>
      </c>
      <c r="Q14" s="5">
        <v>43189</v>
      </c>
      <c r="R14" s="11"/>
      <c r="S14" s="11"/>
      <c r="T14" s="11"/>
      <c r="U14" s="11" t="str">
        <f t="shared" si="0"/>
        <v>NB</v>
      </c>
      <c r="V14" s="3">
        <v>458</v>
      </c>
      <c r="W14" s="11">
        <f t="shared" si="1"/>
        <v>416.78000000000003</v>
      </c>
      <c r="X14" s="11">
        <f t="shared" si="2"/>
        <v>32.06</v>
      </c>
      <c r="Y14" s="11">
        <f t="shared" si="3"/>
        <v>9.16</v>
      </c>
      <c r="Z14" s="11">
        <f t="shared" si="4"/>
        <v>0</v>
      </c>
      <c r="AA14" s="11">
        <f t="shared" si="5"/>
        <v>0</v>
      </c>
      <c r="AB14" s="11">
        <f t="shared" si="6"/>
        <v>0.02</v>
      </c>
      <c r="AC14" s="11">
        <f t="shared" si="7"/>
        <v>9.16</v>
      </c>
      <c r="AD14" s="11">
        <f t="shared" si="8"/>
        <v>1.5266666666666666</v>
      </c>
      <c r="AE14" s="11" t="str">
        <f t="shared" si="9"/>
        <v>Paid in full</v>
      </c>
      <c r="AF14" s="11" t="str">
        <f t="shared" si="10"/>
        <v>Not Applicable</v>
      </c>
      <c r="AG14" s="11" t="str">
        <f t="shared" si="11"/>
        <v>Y</v>
      </c>
      <c r="AH14" s="8" t="str">
        <f t="shared" si="12"/>
        <v>N</v>
      </c>
    </row>
    <row r="15" spans="1:35">
      <c r="A15" s="11">
        <v>14</v>
      </c>
      <c r="B15" s="3" t="s">
        <v>21</v>
      </c>
      <c r="C15" s="3" t="s">
        <v>23</v>
      </c>
      <c r="D15" s="3" t="s">
        <v>22</v>
      </c>
      <c r="E15" s="3" t="s">
        <v>24</v>
      </c>
      <c r="F15" s="3">
        <v>85004</v>
      </c>
      <c r="G15" s="3" t="s">
        <v>27</v>
      </c>
      <c r="H15" s="11" t="s">
        <v>25</v>
      </c>
      <c r="I15" s="11"/>
      <c r="J15" s="3" t="s">
        <v>26</v>
      </c>
      <c r="K15" s="3" t="s">
        <v>28</v>
      </c>
      <c r="L15" s="3" t="s">
        <v>42</v>
      </c>
      <c r="M15" s="3">
        <v>6</v>
      </c>
      <c r="N15" s="5">
        <v>42987</v>
      </c>
      <c r="O15" s="5">
        <v>42991</v>
      </c>
      <c r="P15" s="5">
        <v>43172</v>
      </c>
      <c r="Q15" s="5">
        <v>43172</v>
      </c>
      <c r="R15" s="11"/>
      <c r="S15" s="11"/>
      <c r="T15" s="11"/>
      <c r="U15" s="11" t="str">
        <f t="shared" si="0"/>
        <v>NB</v>
      </c>
      <c r="V15" s="3">
        <v>540</v>
      </c>
      <c r="W15" s="11">
        <f t="shared" si="1"/>
        <v>491.40000000000003</v>
      </c>
      <c r="X15" s="11">
        <f t="shared" si="2"/>
        <v>37.800000000000004</v>
      </c>
      <c r="Y15" s="11">
        <f t="shared" si="3"/>
        <v>10.8</v>
      </c>
      <c r="Z15" s="11">
        <f t="shared" si="4"/>
        <v>0</v>
      </c>
      <c r="AA15" s="11">
        <f t="shared" si="5"/>
        <v>0</v>
      </c>
      <c r="AB15" s="11">
        <f t="shared" si="6"/>
        <v>0.02</v>
      </c>
      <c r="AC15" s="11">
        <f t="shared" si="7"/>
        <v>10.8</v>
      </c>
      <c r="AD15" s="11">
        <f t="shared" si="8"/>
        <v>1.8</v>
      </c>
      <c r="AE15" s="11" t="str">
        <f t="shared" si="9"/>
        <v>Paid in full</v>
      </c>
      <c r="AF15" s="11" t="str">
        <f t="shared" si="10"/>
        <v>Not Applicable</v>
      </c>
      <c r="AG15" s="11" t="str">
        <f t="shared" si="11"/>
        <v>Y</v>
      </c>
      <c r="AH15" s="8" t="str">
        <f t="shared" si="12"/>
        <v>N</v>
      </c>
    </row>
    <row r="16" spans="1:35">
      <c r="A16" s="11">
        <v>15</v>
      </c>
      <c r="B16" s="3" t="s">
        <v>21</v>
      </c>
      <c r="C16" s="3" t="s">
        <v>23</v>
      </c>
      <c r="D16" s="3" t="s">
        <v>22</v>
      </c>
      <c r="E16" s="3" t="s">
        <v>24</v>
      </c>
      <c r="F16" s="3">
        <v>85004</v>
      </c>
      <c r="G16" s="3" t="s">
        <v>27</v>
      </c>
      <c r="H16" s="11" t="s">
        <v>25</v>
      </c>
      <c r="I16" s="11"/>
      <c r="J16" s="3" t="s">
        <v>26</v>
      </c>
      <c r="K16" s="3" t="s">
        <v>28</v>
      </c>
      <c r="L16" s="3" t="s">
        <v>43</v>
      </c>
      <c r="M16" s="3">
        <v>6</v>
      </c>
      <c r="N16" s="5">
        <v>42982</v>
      </c>
      <c r="O16" s="5">
        <v>42986</v>
      </c>
      <c r="P16" s="5">
        <v>43167</v>
      </c>
      <c r="Q16" s="5">
        <v>43167</v>
      </c>
      <c r="R16" s="11"/>
      <c r="S16" s="11"/>
      <c r="T16" s="11"/>
      <c r="U16" s="11" t="str">
        <f t="shared" si="0"/>
        <v>NB</v>
      </c>
      <c r="V16" s="3">
        <v>780</v>
      </c>
      <c r="W16" s="11">
        <f t="shared" si="1"/>
        <v>709.80000000000007</v>
      </c>
      <c r="X16" s="11">
        <f t="shared" si="2"/>
        <v>54.600000000000009</v>
      </c>
      <c r="Y16" s="11">
        <f t="shared" si="3"/>
        <v>15.6</v>
      </c>
      <c r="Z16" s="11">
        <f t="shared" si="4"/>
        <v>0</v>
      </c>
      <c r="AA16" s="11">
        <f t="shared" si="5"/>
        <v>0</v>
      </c>
      <c r="AB16" s="11">
        <f t="shared" si="6"/>
        <v>0.02</v>
      </c>
      <c r="AC16" s="11">
        <f t="shared" si="7"/>
        <v>15.6</v>
      </c>
      <c r="AD16" s="11">
        <f t="shared" si="8"/>
        <v>2.6</v>
      </c>
      <c r="AE16" s="11" t="str">
        <f t="shared" si="9"/>
        <v>Paid in full</v>
      </c>
      <c r="AF16" s="11" t="str">
        <f t="shared" si="10"/>
        <v>Not Applicable</v>
      </c>
      <c r="AG16" s="11" t="str">
        <f t="shared" si="11"/>
        <v>Y</v>
      </c>
      <c r="AH16" s="8" t="str">
        <f t="shared" si="12"/>
        <v>N</v>
      </c>
    </row>
    <row r="17" spans="1:34">
      <c r="A17" s="11">
        <v>16</v>
      </c>
      <c r="B17" s="3" t="s">
        <v>21</v>
      </c>
      <c r="C17" s="3" t="s">
        <v>23</v>
      </c>
      <c r="D17" s="3" t="s">
        <v>22</v>
      </c>
      <c r="E17" s="3" t="s">
        <v>24</v>
      </c>
      <c r="F17" s="3">
        <v>85004</v>
      </c>
      <c r="G17" s="3" t="s">
        <v>27</v>
      </c>
      <c r="H17" s="11" t="s">
        <v>25</v>
      </c>
      <c r="I17" s="11"/>
      <c r="J17" s="3" t="s">
        <v>26</v>
      </c>
      <c r="K17" s="3" t="s">
        <v>28</v>
      </c>
      <c r="L17" s="3" t="s">
        <v>44</v>
      </c>
      <c r="M17" s="3">
        <v>6</v>
      </c>
      <c r="N17" s="5">
        <v>42990</v>
      </c>
      <c r="O17" s="5">
        <v>42994</v>
      </c>
      <c r="P17" s="5">
        <v>43175</v>
      </c>
      <c r="Q17" s="5">
        <v>43175</v>
      </c>
      <c r="R17" s="11"/>
      <c r="S17" s="11"/>
      <c r="T17" s="11"/>
      <c r="U17" s="11" t="str">
        <f t="shared" si="0"/>
        <v>NB</v>
      </c>
      <c r="V17" s="3">
        <v>958</v>
      </c>
      <c r="W17" s="11">
        <f t="shared" si="1"/>
        <v>871.78000000000009</v>
      </c>
      <c r="X17" s="11">
        <f t="shared" si="2"/>
        <v>67.06</v>
      </c>
      <c r="Y17" s="11">
        <f t="shared" si="3"/>
        <v>19.16</v>
      </c>
      <c r="Z17" s="11">
        <f t="shared" si="4"/>
        <v>0</v>
      </c>
      <c r="AA17" s="11">
        <f t="shared" si="5"/>
        <v>0</v>
      </c>
      <c r="AB17" s="11">
        <f t="shared" si="6"/>
        <v>0.02</v>
      </c>
      <c r="AC17" s="11">
        <f t="shared" si="7"/>
        <v>19.16</v>
      </c>
      <c r="AD17" s="11">
        <f t="shared" si="8"/>
        <v>3.1933333333333334</v>
      </c>
      <c r="AE17" s="11" t="str">
        <f t="shared" si="9"/>
        <v>Paid in full</v>
      </c>
      <c r="AF17" s="11" t="str">
        <f t="shared" si="10"/>
        <v>Not Applicable</v>
      </c>
      <c r="AG17" s="11" t="str">
        <f t="shared" si="11"/>
        <v>Y</v>
      </c>
      <c r="AH17" s="8" t="str">
        <f t="shared" si="12"/>
        <v>N</v>
      </c>
    </row>
    <row r="18" spans="1:34">
      <c r="A18" s="11">
        <v>17</v>
      </c>
      <c r="B18" s="3" t="s">
        <v>21</v>
      </c>
      <c r="C18" s="3" t="s">
        <v>23</v>
      </c>
      <c r="D18" s="3" t="s">
        <v>22</v>
      </c>
      <c r="E18" s="3" t="s">
        <v>24</v>
      </c>
      <c r="F18" s="3">
        <v>85004</v>
      </c>
      <c r="G18" s="3" t="s">
        <v>27</v>
      </c>
      <c r="H18" s="11" t="s">
        <v>25</v>
      </c>
      <c r="I18" s="11"/>
      <c r="J18" s="3" t="s">
        <v>26</v>
      </c>
      <c r="K18" s="3" t="s">
        <v>28</v>
      </c>
      <c r="L18" s="3" t="s">
        <v>45</v>
      </c>
      <c r="M18" s="3">
        <v>6</v>
      </c>
      <c r="N18" s="5">
        <v>43006</v>
      </c>
      <c r="O18" s="5">
        <v>43008</v>
      </c>
      <c r="P18" s="5">
        <v>43189</v>
      </c>
      <c r="Q18" s="5">
        <v>43189</v>
      </c>
      <c r="R18" s="11"/>
      <c r="S18" s="11"/>
      <c r="T18" s="11"/>
      <c r="U18" s="11" t="str">
        <f t="shared" si="0"/>
        <v>NB</v>
      </c>
      <c r="V18" s="3">
        <v>786</v>
      </c>
      <c r="W18" s="11">
        <f t="shared" si="1"/>
        <v>715.26</v>
      </c>
      <c r="X18" s="11">
        <f t="shared" si="2"/>
        <v>55.02</v>
      </c>
      <c r="Y18" s="11">
        <f t="shared" si="3"/>
        <v>15.72</v>
      </c>
      <c r="Z18" s="11">
        <f t="shared" si="4"/>
        <v>0</v>
      </c>
      <c r="AA18" s="11">
        <f t="shared" si="5"/>
        <v>0</v>
      </c>
      <c r="AB18" s="11">
        <f t="shared" si="6"/>
        <v>0.02</v>
      </c>
      <c r="AC18" s="11">
        <f t="shared" si="7"/>
        <v>15.72</v>
      </c>
      <c r="AD18" s="11">
        <f t="shared" si="8"/>
        <v>2.62</v>
      </c>
      <c r="AE18" s="11" t="str">
        <f t="shared" si="9"/>
        <v>Paid in full</v>
      </c>
      <c r="AF18" s="11" t="str">
        <f t="shared" si="10"/>
        <v>Not Applicable</v>
      </c>
      <c r="AG18" s="11" t="str">
        <f t="shared" si="11"/>
        <v>Y</v>
      </c>
      <c r="AH18" s="8" t="str">
        <f t="shared" si="12"/>
        <v>N</v>
      </c>
    </row>
    <row r="19" spans="1:34">
      <c r="A19" s="11">
        <v>18</v>
      </c>
      <c r="B19" s="3" t="s">
        <v>21</v>
      </c>
      <c r="C19" s="3" t="s">
        <v>23</v>
      </c>
      <c r="D19" s="3" t="s">
        <v>22</v>
      </c>
      <c r="E19" s="3" t="s">
        <v>24</v>
      </c>
      <c r="F19" s="3">
        <v>85004</v>
      </c>
      <c r="G19" s="3" t="s">
        <v>27</v>
      </c>
      <c r="H19" s="11" t="s">
        <v>25</v>
      </c>
      <c r="I19" s="11"/>
      <c r="J19" s="3" t="s">
        <v>26</v>
      </c>
      <c r="K19" s="3" t="s">
        <v>28</v>
      </c>
      <c r="L19" s="3" t="s">
        <v>46</v>
      </c>
      <c r="M19" s="3">
        <v>6</v>
      </c>
      <c r="N19" s="5">
        <v>43011</v>
      </c>
      <c r="O19" s="5">
        <v>43017</v>
      </c>
      <c r="P19" s="5">
        <v>43199</v>
      </c>
      <c r="Q19" s="5">
        <v>43199</v>
      </c>
      <c r="R19" s="11"/>
      <c r="S19" s="11"/>
      <c r="T19" s="11"/>
      <c r="U19" s="11" t="str">
        <f t="shared" si="0"/>
        <v>NB</v>
      </c>
      <c r="V19" s="3">
        <v>865</v>
      </c>
      <c r="W19" s="11">
        <f t="shared" si="1"/>
        <v>787.15</v>
      </c>
      <c r="X19" s="11">
        <f t="shared" si="2"/>
        <v>60.550000000000004</v>
      </c>
      <c r="Y19" s="11">
        <f t="shared" si="3"/>
        <v>17.3</v>
      </c>
      <c r="Z19" s="11">
        <f t="shared" si="4"/>
        <v>0</v>
      </c>
      <c r="AA19" s="11">
        <f t="shared" si="5"/>
        <v>0</v>
      </c>
      <c r="AB19" s="11">
        <f t="shared" si="6"/>
        <v>0.02</v>
      </c>
      <c r="AC19" s="11">
        <f t="shared" si="7"/>
        <v>17.3</v>
      </c>
      <c r="AD19" s="11">
        <f t="shared" si="8"/>
        <v>2.8833333333333333</v>
      </c>
      <c r="AE19" s="11" t="str">
        <f t="shared" si="9"/>
        <v>Paid in full</v>
      </c>
      <c r="AF19" s="11" t="str">
        <f t="shared" si="10"/>
        <v>Not Applicable</v>
      </c>
      <c r="AG19" s="11" t="str">
        <f t="shared" si="11"/>
        <v>Y</v>
      </c>
      <c r="AH19" s="8" t="str">
        <f t="shared" si="12"/>
        <v>N</v>
      </c>
    </row>
    <row r="20" spans="1:34">
      <c r="A20" s="11">
        <v>19</v>
      </c>
      <c r="B20" s="3" t="s">
        <v>21</v>
      </c>
      <c r="C20" s="3" t="s">
        <v>23</v>
      </c>
      <c r="D20" s="3" t="s">
        <v>22</v>
      </c>
      <c r="E20" s="3" t="s">
        <v>24</v>
      </c>
      <c r="F20" s="3">
        <v>85004</v>
      </c>
      <c r="G20" s="3" t="s">
        <v>27</v>
      </c>
      <c r="H20" s="11" t="s">
        <v>25</v>
      </c>
      <c r="I20" s="11"/>
      <c r="J20" s="3" t="s">
        <v>26</v>
      </c>
      <c r="K20" s="3" t="s">
        <v>28</v>
      </c>
      <c r="L20" s="3" t="s">
        <v>47</v>
      </c>
      <c r="M20" s="3">
        <v>6</v>
      </c>
      <c r="N20" s="5">
        <v>43019</v>
      </c>
      <c r="O20" s="5">
        <v>43022</v>
      </c>
      <c r="P20" s="5">
        <v>43204</v>
      </c>
      <c r="Q20" s="5">
        <v>43204</v>
      </c>
      <c r="R20" s="11"/>
      <c r="S20" s="11"/>
      <c r="T20" s="11"/>
      <c r="U20" s="11" t="str">
        <f t="shared" si="0"/>
        <v>NB</v>
      </c>
      <c r="V20" s="3">
        <v>515</v>
      </c>
      <c r="W20" s="11">
        <f t="shared" si="1"/>
        <v>468.65000000000003</v>
      </c>
      <c r="X20" s="11">
        <f t="shared" si="2"/>
        <v>36.050000000000004</v>
      </c>
      <c r="Y20" s="11">
        <f t="shared" si="3"/>
        <v>10.3</v>
      </c>
      <c r="Z20" s="11">
        <f t="shared" si="4"/>
        <v>0</v>
      </c>
      <c r="AA20" s="11">
        <f t="shared" si="5"/>
        <v>0</v>
      </c>
      <c r="AB20" s="11">
        <f t="shared" si="6"/>
        <v>0.02</v>
      </c>
      <c r="AC20" s="11">
        <f t="shared" si="7"/>
        <v>10.3</v>
      </c>
      <c r="AD20" s="11">
        <f t="shared" si="8"/>
        <v>1.7166666666666668</v>
      </c>
      <c r="AE20" s="11" t="str">
        <f t="shared" si="9"/>
        <v>Paid in full</v>
      </c>
      <c r="AF20" s="11" t="str">
        <f t="shared" si="10"/>
        <v>Not Applicable</v>
      </c>
      <c r="AG20" s="11" t="str">
        <f t="shared" si="11"/>
        <v>Y</v>
      </c>
      <c r="AH20" s="8" t="str">
        <f t="shared" si="12"/>
        <v>N</v>
      </c>
    </row>
    <row r="21" spans="1:34">
      <c r="A21" s="11">
        <v>20</v>
      </c>
      <c r="B21" s="3" t="s">
        <v>21</v>
      </c>
      <c r="C21" s="3" t="s">
        <v>23</v>
      </c>
      <c r="D21" s="3" t="s">
        <v>22</v>
      </c>
      <c r="E21" s="3" t="s">
        <v>24</v>
      </c>
      <c r="F21" s="3">
        <v>85004</v>
      </c>
      <c r="G21" s="3" t="s">
        <v>27</v>
      </c>
      <c r="H21" s="11" t="s">
        <v>25</v>
      </c>
      <c r="I21" s="11"/>
      <c r="J21" s="3" t="s">
        <v>26</v>
      </c>
      <c r="K21" s="3" t="s">
        <v>28</v>
      </c>
      <c r="L21" s="3" t="s">
        <v>48</v>
      </c>
      <c r="M21" s="3">
        <v>6</v>
      </c>
      <c r="N21" s="5">
        <v>43029</v>
      </c>
      <c r="O21" s="5">
        <v>43035</v>
      </c>
      <c r="P21" s="5">
        <v>43217</v>
      </c>
      <c r="Q21" s="5">
        <v>43217</v>
      </c>
      <c r="R21" s="11"/>
      <c r="S21" s="11"/>
      <c r="T21" s="11"/>
      <c r="U21" s="11" t="str">
        <f t="shared" si="0"/>
        <v>NB</v>
      </c>
      <c r="V21" s="3">
        <v>700</v>
      </c>
      <c r="W21" s="11">
        <f t="shared" si="1"/>
        <v>637</v>
      </c>
      <c r="X21" s="11">
        <f t="shared" si="2"/>
        <v>49.000000000000007</v>
      </c>
      <c r="Y21" s="11">
        <f t="shared" si="3"/>
        <v>14</v>
      </c>
      <c r="Z21" s="11">
        <f t="shared" si="4"/>
        <v>0</v>
      </c>
      <c r="AA21" s="11">
        <f t="shared" si="5"/>
        <v>0</v>
      </c>
      <c r="AB21" s="11">
        <f t="shared" si="6"/>
        <v>0.02</v>
      </c>
      <c r="AC21" s="11">
        <f t="shared" si="7"/>
        <v>14</v>
      </c>
      <c r="AD21" s="11">
        <f t="shared" si="8"/>
        <v>2.3333333333333335</v>
      </c>
      <c r="AE21" s="11" t="str">
        <f t="shared" si="9"/>
        <v>Paid in full</v>
      </c>
      <c r="AF21" s="11" t="str">
        <f t="shared" si="10"/>
        <v>Not Applicable</v>
      </c>
      <c r="AG21" s="11" t="str">
        <f t="shared" si="11"/>
        <v>Y</v>
      </c>
      <c r="AH21" s="8" t="str">
        <f t="shared" si="12"/>
        <v>N</v>
      </c>
    </row>
    <row r="22" spans="1:34">
      <c r="A22" s="11">
        <v>21</v>
      </c>
      <c r="B22" s="3" t="s">
        <v>21</v>
      </c>
      <c r="C22" s="3" t="s">
        <v>23</v>
      </c>
      <c r="D22" s="3" t="s">
        <v>22</v>
      </c>
      <c r="E22" s="3" t="s">
        <v>24</v>
      </c>
      <c r="F22" s="3">
        <v>85004</v>
      </c>
      <c r="G22" s="3" t="s">
        <v>27</v>
      </c>
      <c r="H22" s="11" t="s">
        <v>25</v>
      </c>
      <c r="I22" s="11"/>
      <c r="J22" s="3" t="s">
        <v>26</v>
      </c>
      <c r="K22" s="3" t="s">
        <v>28</v>
      </c>
      <c r="L22" s="3" t="s">
        <v>49</v>
      </c>
      <c r="M22" s="3">
        <v>6</v>
      </c>
      <c r="N22" s="5">
        <v>43014</v>
      </c>
      <c r="O22" s="5">
        <v>43018</v>
      </c>
      <c r="P22" s="5">
        <v>43200</v>
      </c>
      <c r="Q22" s="5">
        <v>43200</v>
      </c>
      <c r="R22" s="11"/>
      <c r="S22" s="11"/>
      <c r="T22" s="11"/>
      <c r="U22" s="11" t="str">
        <f t="shared" si="0"/>
        <v>NB</v>
      </c>
      <c r="V22" s="3">
        <v>569</v>
      </c>
      <c r="W22" s="11">
        <f t="shared" si="1"/>
        <v>517.79</v>
      </c>
      <c r="X22" s="11">
        <f t="shared" si="2"/>
        <v>39.830000000000005</v>
      </c>
      <c r="Y22" s="11">
        <f t="shared" si="3"/>
        <v>11.38</v>
      </c>
      <c r="Z22" s="11">
        <f t="shared" si="4"/>
        <v>0</v>
      </c>
      <c r="AA22" s="11">
        <f t="shared" si="5"/>
        <v>0</v>
      </c>
      <c r="AB22" s="11">
        <f t="shared" si="6"/>
        <v>0.02</v>
      </c>
      <c r="AC22" s="11">
        <f t="shared" si="7"/>
        <v>11.38</v>
      </c>
      <c r="AD22" s="11">
        <f t="shared" si="8"/>
        <v>1.8966666666666667</v>
      </c>
      <c r="AE22" s="11" t="str">
        <f t="shared" si="9"/>
        <v>Paid in full</v>
      </c>
      <c r="AF22" s="11" t="str">
        <f t="shared" si="10"/>
        <v>Not Applicable</v>
      </c>
      <c r="AG22" s="11" t="str">
        <f t="shared" si="11"/>
        <v>Y</v>
      </c>
      <c r="AH22" s="8" t="str">
        <f t="shared" si="12"/>
        <v>N</v>
      </c>
    </row>
    <row r="23" spans="1:34">
      <c r="A23" s="11">
        <v>22</v>
      </c>
      <c r="B23" s="3" t="s">
        <v>21</v>
      </c>
      <c r="C23" s="3" t="s">
        <v>23</v>
      </c>
      <c r="D23" s="3" t="s">
        <v>22</v>
      </c>
      <c r="E23" s="3" t="s">
        <v>24</v>
      </c>
      <c r="F23" s="3">
        <v>85004</v>
      </c>
      <c r="G23" s="3" t="s">
        <v>27</v>
      </c>
      <c r="H23" s="11" t="s">
        <v>25</v>
      </c>
      <c r="I23" s="11"/>
      <c r="J23" s="3" t="s">
        <v>26</v>
      </c>
      <c r="K23" s="3" t="s">
        <v>28</v>
      </c>
      <c r="L23" s="3" t="s">
        <v>50</v>
      </c>
      <c r="M23" s="3">
        <v>6</v>
      </c>
      <c r="N23" s="5">
        <v>43024</v>
      </c>
      <c r="O23" s="5">
        <v>43029</v>
      </c>
      <c r="P23" s="5">
        <v>43211</v>
      </c>
      <c r="Q23" s="5">
        <v>43211</v>
      </c>
      <c r="R23" s="11"/>
      <c r="S23" s="11"/>
      <c r="T23" s="11"/>
      <c r="U23" s="11" t="str">
        <f t="shared" si="0"/>
        <v>NB</v>
      </c>
      <c r="V23" s="3">
        <v>854</v>
      </c>
      <c r="W23" s="11">
        <f t="shared" si="1"/>
        <v>777.14</v>
      </c>
      <c r="X23" s="11">
        <f t="shared" si="2"/>
        <v>59.780000000000008</v>
      </c>
      <c r="Y23" s="11">
        <f t="shared" si="3"/>
        <v>17.080000000000002</v>
      </c>
      <c r="Z23" s="11">
        <f t="shared" si="4"/>
        <v>0</v>
      </c>
      <c r="AA23" s="11">
        <f t="shared" si="5"/>
        <v>0</v>
      </c>
      <c r="AB23" s="11">
        <f t="shared" si="6"/>
        <v>0.02</v>
      </c>
      <c r="AC23" s="11">
        <f t="shared" si="7"/>
        <v>17.080000000000002</v>
      </c>
      <c r="AD23" s="11">
        <f t="shared" si="8"/>
        <v>2.8466666666666671</v>
      </c>
      <c r="AE23" s="11" t="str">
        <f t="shared" si="9"/>
        <v>Paid in full</v>
      </c>
      <c r="AF23" s="11" t="str">
        <f t="shared" si="10"/>
        <v>Not Applicable</v>
      </c>
      <c r="AG23" s="11" t="str">
        <f t="shared" si="11"/>
        <v>Y</v>
      </c>
      <c r="AH23" s="8" t="str">
        <f t="shared" si="12"/>
        <v>N</v>
      </c>
    </row>
    <row r="24" spans="1:34">
      <c r="A24" s="11">
        <v>23</v>
      </c>
      <c r="B24" s="3" t="s">
        <v>21</v>
      </c>
      <c r="C24" s="3" t="s">
        <v>23</v>
      </c>
      <c r="D24" s="3" t="s">
        <v>22</v>
      </c>
      <c r="E24" s="3" t="s">
        <v>24</v>
      </c>
      <c r="F24" s="3">
        <v>85004</v>
      </c>
      <c r="G24" s="3" t="s">
        <v>27</v>
      </c>
      <c r="H24" s="11" t="s">
        <v>25</v>
      </c>
      <c r="I24" s="11"/>
      <c r="J24" s="3" t="s">
        <v>26</v>
      </c>
      <c r="K24" s="3" t="s">
        <v>28</v>
      </c>
      <c r="L24" s="3" t="s">
        <v>51</v>
      </c>
      <c r="M24" s="3">
        <v>6</v>
      </c>
      <c r="N24" s="5">
        <v>43032</v>
      </c>
      <c r="O24" s="5">
        <v>43035</v>
      </c>
      <c r="P24" s="5">
        <v>43217</v>
      </c>
      <c r="Q24" s="5">
        <v>43217</v>
      </c>
      <c r="R24" s="11"/>
      <c r="S24" s="11"/>
      <c r="T24" s="11"/>
      <c r="U24" s="11" t="str">
        <f t="shared" si="0"/>
        <v>NB</v>
      </c>
      <c r="V24" s="3">
        <v>569</v>
      </c>
      <c r="W24" s="11">
        <f t="shared" si="1"/>
        <v>517.79</v>
      </c>
      <c r="X24" s="11">
        <f t="shared" si="2"/>
        <v>39.830000000000005</v>
      </c>
      <c r="Y24" s="11">
        <f t="shared" si="3"/>
        <v>11.38</v>
      </c>
      <c r="Z24" s="11">
        <f t="shared" si="4"/>
        <v>0</v>
      </c>
      <c r="AA24" s="11">
        <f t="shared" si="5"/>
        <v>0</v>
      </c>
      <c r="AB24" s="11">
        <f t="shared" si="6"/>
        <v>0.02</v>
      </c>
      <c r="AC24" s="11">
        <f t="shared" si="7"/>
        <v>11.38</v>
      </c>
      <c r="AD24" s="11">
        <f t="shared" si="8"/>
        <v>1.8966666666666667</v>
      </c>
      <c r="AE24" s="11" t="str">
        <f t="shared" si="9"/>
        <v>Paid in full</v>
      </c>
      <c r="AF24" s="11" t="str">
        <f t="shared" si="10"/>
        <v>Not Applicable</v>
      </c>
      <c r="AG24" s="11" t="str">
        <f t="shared" si="11"/>
        <v>Y</v>
      </c>
      <c r="AH24" s="8" t="str">
        <f t="shared" si="12"/>
        <v>N</v>
      </c>
    </row>
    <row r="25" spans="1:34">
      <c r="A25" s="11">
        <v>24</v>
      </c>
      <c r="B25" s="3" t="s">
        <v>21</v>
      </c>
      <c r="C25" s="3" t="s">
        <v>23</v>
      </c>
      <c r="D25" s="3" t="s">
        <v>22</v>
      </c>
      <c r="E25" s="3" t="s">
        <v>24</v>
      </c>
      <c r="F25" s="3">
        <v>85004</v>
      </c>
      <c r="G25" s="3" t="s">
        <v>27</v>
      </c>
      <c r="H25" s="11" t="s">
        <v>25</v>
      </c>
      <c r="I25" s="11"/>
      <c r="J25" s="3" t="s">
        <v>26</v>
      </c>
      <c r="K25" s="3" t="s">
        <v>28</v>
      </c>
      <c r="L25" s="3" t="s">
        <v>52</v>
      </c>
      <c r="M25" s="3">
        <v>6</v>
      </c>
      <c r="N25" s="5">
        <v>43040</v>
      </c>
      <c r="O25" s="5">
        <v>43045</v>
      </c>
      <c r="P25" s="5">
        <v>43226</v>
      </c>
      <c r="Q25" s="5">
        <v>43226</v>
      </c>
      <c r="R25" s="11"/>
      <c r="S25" s="11"/>
      <c r="T25" s="11"/>
      <c r="U25" s="11" t="str">
        <f t="shared" si="0"/>
        <v>NB</v>
      </c>
      <c r="V25" s="3">
        <v>580</v>
      </c>
      <c r="W25" s="11">
        <f t="shared" si="1"/>
        <v>527.80000000000007</v>
      </c>
      <c r="X25" s="11">
        <f t="shared" si="2"/>
        <v>40.6</v>
      </c>
      <c r="Y25" s="11">
        <f t="shared" si="3"/>
        <v>11.6</v>
      </c>
      <c r="Z25" s="11">
        <f t="shared" si="4"/>
        <v>0</v>
      </c>
      <c r="AA25" s="11">
        <f t="shared" si="5"/>
        <v>0</v>
      </c>
      <c r="AB25" s="11">
        <f t="shared" si="6"/>
        <v>0.02</v>
      </c>
      <c r="AC25" s="11">
        <f t="shared" si="7"/>
        <v>11.6</v>
      </c>
      <c r="AD25" s="11">
        <f t="shared" si="8"/>
        <v>1.9333333333333333</v>
      </c>
      <c r="AE25" s="11" t="str">
        <f t="shared" si="9"/>
        <v>Paid in full</v>
      </c>
      <c r="AF25" s="11" t="str">
        <f t="shared" si="10"/>
        <v>Not Applicable</v>
      </c>
      <c r="AG25" s="11" t="str">
        <f t="shared" si="11"/>
        <v>Y</v>
      </c>
      <c r="AH25" s="8" t="str">
        <f t="shared" si="12"/>
        <v>N</v>
      </c>
    </row>
    <row r="26" spans="1:34">
      <c r="A26" s="11">
        <v>25</v>
      </c>
      <c r="B26" s="3" t="s">
        <v>21</v>
      </c>
      <c r="C26" s="3" t="s">
        <v>23</v>
      </c>
      <c r="D26" s="3" t="s">
        <v>22</v>
      </c>
      <c r="E26" s="3" t="s">
        <v>24</v>
      </c>
      <c r="F26" s="3">
        <v>85004</v>
      </c>
      <c r="G26" s="3" t="s">
        <v>27</v>
      </c>
      <c r="H26" s="11" t="s">
        <v>25</v>
      </c>
      <c r="I26" s="11"/>
      <c r="J26" s="3" t="s">
        <v>26</v>
      </c>
      <c r="K26" s="3" t="s">
        <v>28</v>
      </c>
      <c r="L26" s="3" t="s">
        <v>53</v>
      </c>
      <c r="M26" s="3">
        <v>6</v>
      </c>
      <c r="N26" s="5">
        <v>43048</v>
      </c>
      <c r="O26" s="5">
        <v>43054</v>
      </c>
      <c r="P26" s="5">
        <v>43235</v>
      </c>
      <c r="Q26" s="5">
        <v>43235</v>
      </c>
      <c r="R26" s="11"/>
      <c r="S26" s="11"/>
      <c r="T26" s="11"/>
      <c r="U26" s="11" t="str">
        <f t="shared" si="0"/>
        <v>NB</v>
      </c>
      <c r="V26" s="3">
        <v>650</v>
      </c>
      <c r="W26" s="11">
        <f t="shared" si="1"/>
        <v>591.5</v>
      </c>
      <c r="X26" s="11">
        <f t="shared" si="2"/>
        <v>45.500000000000007</v>
      </c>
      <c r="Y26" s="11">
        <f t="shared" si="3"/>
        <v>13</v>
      </c>
      <c r="Z26" s="11">
        <f t="shared" si="4"/>
        <v>0</v>
      </c>
      <c r="AA26" s="11">
        <f t="shared" si="5"/>
        <v>0</v>
      </c>
      <c r="AB26" s="11">
        <f t="shared" si="6"/>
        <v>0.02</v>
      </c>
      <c r="AC26" s="11">
        <f t="shared" si="7"/>
        <v>13</v>
      </c>
      <c r="AD26" s="11">
        <f t="shared" si="8"/>
        <v>2.1666666666666665</v>
      </c>
      <c r="AE26" s="11" t="str">
        <f t="shared" si="9"/>
        <v>Paid in full</v>
      </c>
      <c r="AF26" s="11" t="str">
        <f t="shared" si="10"/>
        <v>Not Applicable</v>
      </c>
      <c r="AG26" s="11" t="str">
        <f t="shared" si="11"/>
        <v>Y</v>
      </c>
      <c r="AH26" s="8" t="str">
        <f t="shared" si="12"/>
        <v>N</v>
      </c>
    </row>
    <row r="27" spans="1:34">
      <c r="A27" s="11">
        <v>26</v>
      </c>
      <c r="B27" s="3" t="s">
        <v>21</v>
      </c>
      <c r="C27" s="3" t="s">
        <v>23</v>
      </c>
      <c r="D27" s="3" t="s">
        <v>22</v>
      </c>
      <c r="E27" s="3" t="s">
        <v>24</v>
      </c>
      <c r="F27" s="3">
        <v>85004</v>
      </c>
      <c r="G27" s="3" t="s">
        <v>27</v>
      </c>
      <c r="H27" s="11" t="s">
        <v>25</v>
      </c>
      <c r="I27" s="11"/>
      <c r="J27" s="3" t="s">
        <v>26</v>
      </c>
      <c r="K27" s="3" t="s">
        <v>28</v>
      </c>
      <c r="L27" s="3" t="s">
        <v>54</v>
      </c>
      <c r="M27" s="3">
        <v>6</v>
      </c>
      <c r="N27" s="5">
        <v>43055</v>
      </c>
      <c r="O27" s="5">
        <v>43059</v>
      </c>
      <c r="P27" s="5">
        <v>43240</v>
      </c>
      <c r="Q27" s="5">
        <v>43240</v>
      </c>
      <c r="R27" s="11"/>
      <c r="S27" s="11"/>
      <c r="T27" s="11"/>
      <c r="U27" s="11" t="str">
        <f t="shared" si="0"/>
        <v>NB</v>
      </c>
      <c r="V27" s="3">
        <v>900</v>
      </c>
      <c r="W27" s="11">
        <f t="shared" si="1"/>
        <v>819</v>
      </c>
      <c r="X27" s="11">
        <f t="shared" si="2"/>
        <v>63.000000000000007</v>
      </c>
      <c r="Y27" s="11">
        <f t="shared" si="3"/>
        <v>18</v>
      </c>
      <c r="Z27" s="11">
        <f t="shared" si="4"/>
        <v>0</v>
      </c>
      <c r="AA27" s="11">
        <f t="shared" si="5"/>
        <v>0</v>
      </c>
      <c r="AB27" s="11">
        <f t="shared" si="6"/>
        <v>0.02</v>
      </c>
      <c r="AC27" s="11">
        <f t="shared" si="7"/>
        <v>18</v>
      </c>
      <c r="AD27" s="11">
        <f t="shared" si="8"/>
        <v>3</v>
      </c>
      <c r="AE27" s="11" t="str">
        <f t="shared" si="9"/>
        <v>Paid in full</v>
      </c>
      <c r="AF27" s="11" t="str">
        <f t="shared" si="10"/>
        <v>Not Applicable</v>
      </c>
      <c r="AG27" s="11" t="str">
        <f t="shared" si="11"/>
        <v>Y</v>
      </c>
      <c r="AH27" s="8" t="str">
        <f t="shared" si="12"/>
        <v>N</v>
      </c>
    </row>
    <row r="28" spans="1:34">
      <c r="A28" s="11">
        <v>27</v>
      </c>
      <c r="B28" s="3" t="s">
        <v>21</v>
      </c>
      <c r="C28" s="3" t="s">
        <v>23</v>
      </c>
      <c r="D28" s="3" t="s">
        <v>22</v>
      </c>
      <c r="E28" s="3" t="s">
        <v>24</v>
      </c>
      <c r="F28" s="3">
        <v>85004</v>
      </c>
      <c r="G28" s="3" t="s">
        <v>27</v>
      </c>
      <c r="H28" s="11" t="s">
        <v>25</v>
      </c>
      <c r="I28" s="11"/>
      <c r="J28" s="3" t="s">
        <v>26</v>
      </c>
      <c r="K28" s="3" t="s">
        <v>28</v>
      </c>
      <c r="L28" s="3" t="s">
        <v>55</v>
      </c>
      <c r="M28" s="3">
        <v>6</v>
      </c>
      <c r="N28" s="5">
        <v>43060</v>
      </c>
      <c r="O28" s="5">
        <v>43063</v>
      </c>
      <c r="P28" s="5">
        <v>43244</v>
      </c>
      <c r="Q28" s="5">
        <v>43244</v>
      </c>
      <c r="R28" s="11"/>
      <c r="S28" s="11"/>
      <c r="T28" s="11"/>
      <c r="U28" s="11" t="str">
        <f t="shared" si="0"/>
        <v>NB</v>
      </c>
      <c r="V28" s="3">
        <v>750</v>
      </c>
      <c r="W28" s="11">
        <f t="shared" si="1"/>
        <v>682.5</v>
      </c>
      <c r="X28" s="11">
        <f t="shared" si="2"/>
        <v>52.500000000000007</v>
      </c>
      <c r="Y28" s="11">
        <f t="shared" si="3"/>
        <v>15</v>
      </c>
      <c r="Z28" s="11">
        <f t="shared" si="4"/>
        <v>0</v>
      </c>
      <c r="AA28" s="11">
        <f t="shared" si="5"/>
        <v>0</v>
      </c>
      <c r="AB28" s="11">
        <f t="shared" si="6"/>
        <v>0.02</v>
      </c>
      <c r="AC28" s="11">
        <f t="shared" si="7"/>
        <v>15</v>
      </c>
      <c r="AD28" s="11">
        <f t="shared" si="8"/>
        <v>2.5</v>
      </c>
      <c r="AE28" s="11" t="str">
        <f t="shared" si="9"/>
        <v>Paid in full</v>
      </c>
      <c r="AF28" s="11" t="str">
        <f t="shared" si="10"/>
        <v>Not Applicable</v>
      </c>
      <c r="AG28" s="11" t="str">
        <f t="shared" si="11"/>
        <v>Y</v>
      </c>
      <c r="AH28" s="8" t="str">
        <f t="shared" si="12"/>
        <v>N</v>
      </c>
    </row>
    <row r="29" spans="1:34">
      <c r="A29" s="11">
        <v>28</v>
      </c>
      <c r="B29" s="3" t="s">
        <v>21</v>
      </c>
      <c r="C29" s="3" t="s">
        <v>23</v>
      </c>
      <c r="D29" s="3" t="s">
        <v>22</v>
      </c>
      <c r="E29" s="3" t="s">
        <v>24</v>
      </c>
      <c r="F29" s="3">
        <v>85004</v>
      </c>
      <c r="G29" s="3" t="s">
        <v>27</v>
      </c>
      <c r="H29" s="11" t="s">
        <v>25</v>
      </c>
      <c r="I29" s="11"/>
      <c r="J29" s="3" t="s">
        <v>26</v>
      </c>
      <c r="K29" s="3" t="s">
        <v>28</v>
      </c>
      <c r="L29" s="3" t="s">
        <v>56</v>
      </c>
      <c r="M29" s="3">
        <v>6</v>
      </c>
      <c r="N29" s="5">
        <v>43125</v>
      </c>
      <c r="O29" s="5">
        <v>43128</v>
      </c>
      <c r="P29" s="5">
        <v>43309</v>
      </c>
      <c r="Q29" s="5">
        <v>43309</v>
      </c>
      <c r="R29" s="11"/>
      <c r="S29" s="11"/>
      <c r="T29" s="11"/>
      <c r="U29" s="11" t="str">
        <f t="shared" si="0"/>
        <v>NB</v>
      </c>
      <c r="V29" s="3">
        <v>623</v>
      </c>
      <c r="W29" s="11">
        <f t="shared" si="1"/>
        <v>566.93000000000006</v>
      </c>
      <c r="X29" s="11">
        <f t="shared" si="2"/>
        <v>43.610000000000007</v>
      </c>
      <c r="Y29" s="11">
        <f t="shared" si="3"/>
        <v>12.46</v>
      </c>
      <c r="Z29" s="11">
        <f t="shared" si="4"/>
        <v>0</v>
      </c>
      <c r="AA29" s="11">
        <f t="shared" si="5"/>
        <v>0</v>
      </c>
      <c r="AB29" s="11">
        <f t="shared" si="6"/>
        <v>0.02</v>
      </c>
      <c r="AC29" s="11">
        <f t="shared" si="7"/>
        <v>12.46</v>
      </c>
      <c r="AD29" s="11">
        <f t="shared" si="8"/>
        <v>2.0766666666666667</v>
      </c>
      <c r="AE29" s="11" t="str">
        <f t="shared" si="9"/>
        <v>Paid in full</v>
      </c>
      <c r="AF29" s="11" t="str">
        <f t="shared" si="10"/>
        <v>Not Applicable</v>
      </c>
      <c r="AG29" s="11" t="str">
        <f t="shared" si="11"/>
        <v>Y</v>
      </c>
      <c r="AH29" s="8" t="str">
        <f t="shared" si="12"/>
        <v>N</v>
      </c>
    </row>
    <row r="30" spans="1:34">
      <c r="A30" s="11">
        <v>29</v>
      </c>
      <c r="B30" s="3" t="s">
        <v>21</v>
      </c>
      <c r="C30" s="3" t="s">
        <v>23</v>
      </c>
      <c r="D30" s="3" t="s">
        <v>22</v>
      </c>
      <c r="E30" s="3" t="s">
        <v>24</v>
      </c>
      <c r="F30" s="3">
        <v>85004</v>
      </c>
      <c r="G30" s="3" t="s">
        <v>27</v>
      </c>
      <c r="H30" s="11" t="s">
        <v>25</v>
      </c>
      <c r="I30" s="11"/>
      <c r="J30" s="3" t="s">
        <v>26</v>
      </c>
      <c r="K30" s="3" t="s">
        <v>28</v>
      </c>
      <c r="L30" s="3" t="s">
        <v>57</v>
      </c>
      <c r="M30" s="3">
        <v>6</v>
      </c>
      <c r="N30" s="5">
        <v>43142</v>
      </c>
      <c r="O30" s="5">
        <v>43147</v>
      </c>
      <c r="P30" s="5">
        <v>43328</v>
      </c>
      <c r="Q30" s="5">
        <v>43328</v>
      </c>
      <c r="R30" s="11"/>
      <c r="S30" s="11"/>
      <c r="T30" s="11"/>
      <c r="U30" s="11" t="str">
        <f t="shared" si="0"/>
        <v>NB</v>
      </c>
      <c r="V30" s="3">
        <v>654</v>
      </c>
      <c r="W30" s="11">
        <f t="shared" si="1"/>
        <v>595.14</v>
      </c>
      <c r="X30" s="11">
        <f t="shared" si="2"/>
        <v>45.78</v>
      </c>
      <c r="Y30" s="11">
        <f t="shared" si="3"/>
        <v>13.08</v>
      </c>
      <c r="Z30" s="11">
        <f t="shared" si="4"/>
        <v>0</v>
      </c>
      <c r="AA30" s="11">
        <f t="shared" si="5"/>
        <v>0</v>
      </c>
      <c r="AB30" s="11">
        <f t="shared" si="6"/>
        <v>0.02</v>
      </c>
      <c r="AC30" s="11">
        <f t="shared" si="7"/>
        <v>13.08</v>
      </c>
      <c r="AD30" s="11">
        <f t="shared" si="8"/>
        <v>2.1800000000000002</v>
      </c>
      <c r="AE30" s="11" t="str">
        <f t="shared" si="9"/>
        <v>Paid in full</v>
      </c>
      <c r="AF30" s="11" t="str">
        <f t="shared" si="10"/>
        <v>Not Applicable</v>
      </c>
      <c r="AG30" s="11" t="str">
        <f t="shared" si="11"/>
        <v>Y</v>
      </c>
      <c r="AH30" s="8" t="str">
        <f t="shared" si="12"/>
        <v>N</v>
      </c>
    </row>
    <row r="31" spans="1:34">
      <c r="A31" s="11">
        <v>30</v>
      </c>
      <c r="B31" s="3" t="s">
        <v>21</v>
      </c>
      <c r="C31" s="3" t="s">
        <v>23</v>
      </c>
      <c r="D31" s="3" t="s">
        <v>22</v>
      </c>
      <c r="E31" s="3" t="s">
        <v>24</v>
      </c>
      <c r="F31" s="3">
        <v>85004</v>
      </c>
      <c r="G31" s="3" t="s">
        <v>27</v>
      </c>
      <c r="H31" s="11" t="s">
        <v>25</v>
      </c>
      <c r="I31" s="11"/>
      <c r="J31" s="3" t="s">
        <v>26</v>
      </c>
      <c r="K31" s="3" t="s">
        <v>28</v>
      </c>
      <c r="L31" s="3" t="s">
        <v>58</v>
      </c>
      <c r="M31" s="3">
        <v>12</v>
      </c>
      <c r="N31" s="5">
        <v>42966</v>
      </c>
      <c r="O31" s="5">
        <v>42967</v>
      </c>
      <c r="P31" s="5">
        <v>43332</v>
      </c>
      <c r="Q31" s="5">
        <v>43332</v>
      </c>
      <c r="R31" s="11"/>
      <c r="S31" s="11"/>
      <c r="T31" s="11"/>
      <c r="U31" s="11" t="str">
        <f t="shared" si="0"/>
        <v>NB</v>
      </c>
      <c r="V31" s="3">
        <v>1324</v>
      </c>
      <c r="W31" s="11">
        <f t="shared" si="1"/>
        <v>1204.8400000000001</v>
      </c>
      <c r="X31" s="11">
        <f t="shared" si="2"/>
        <v>92.68</v>
      </c>
      <c r="Y31" s="11">
        <f t="shared" si="3"/>
        <v>26.48</v>
      </c>
      <c r="Z31" s="11">
        <f t="shared" si="4"/>
        <v>0</v>
      </c>
      <c r="AA31" s="11">
        <f t="shared" si="5"/>
        <v>0</v>
      </c>
      <c r="AB31" s="11">
        <f t="shared" si="6"/>
        <v>0.02</v>
      </c>
      <c r="AC31" s="11">
        <f t="shared" si="7"/>
        <v>26.48</v>
      </c>
      <c r="AD31" s="11">
        <f t="shared" si="8"/>
        <v>2.2066666666666666</v>
      </c>
      <c r="AE31" s="11" t="str">
        <f t="shared" si="9"/>
        <v>Paid in full</v>
      </c>
      <c r="AF31" s="11" t="str">
        <f t="shared" si="10"/>
        <v>Not Applicable</v>
      </c>
      <c r="AG31" s="11" t="str">
        <f t="shared" si="11"/>
        <v>Y</v>
      </c>
      <c r="AH31" s="8" t="str">
        <f t="shared" si="12"/>
        <v>N</v>
      </c>
    </row>
    <row r="32" spans="1:34">
      <c r="A32" s="11">
        <v>31</v>
      </c>
      <c r="B32" s="3" t="s">
        <v>21</v>
      </c>
      <c r="C32" s="3" t="s">
        <v>23</v>
      </c>
      <c r="D32" s="3" t="s">
        <v>22</v>
      </c>
      <c r="E32" s="3" t="s">
        <v>24</v>
      </c>
      <c r="F32" s="3">
        <v>85004</v>
      </c>
      <c r="G32" s="3" t="s">
        <v>27</v>
      </c>
      <c r="H32" s="11" t="s">
        <v>25</v>
      </c>
      <c r="I32" s="11"/>
      <c r="J32" s="3" t="s">
        <v>26</v>
      </c>
      <c r="K32" s="3" t="s">
        <v>28</v>
      </c>
      <c r="L32" s="3" t="s">
        <v>59</v>
      </c>
      <c r="M32" s="3">
        <v>12</v>
      </c>
      <c r="N32" s="5">
        <v>42948</v>
      </c>
      <c r="O32" s="5">
        <v>42949</v>
      </c>
      <c r="P32" s="5">
        <v>43314</v>
      </c>
      <c r="Q32" s="5">
        <v>43314</v>
      </c>
      <c r="R32" s="11"/>
      <c r="S32" s="11"/>
      <c r="T32" s="11"/>
      <c r="U32" s="11" t="str">
        <f t="shared" si="0"/>
        <v>NB</v>
      </c>
      <c r="V32" s="3">
        <v>1555</v>
      </c>
      <c r="W32" s="11">
        <f t="shared" si="1"/>
        <v>1415.05</v>
      </c>
      <c r="X32" s="11">
        <f t="shared" si="2"/>
        <v>108.85000000000001</v>
      </c>
      <c r="Y32" s="11">
        <f t="shared" si="3"/>
        <v>31.1</v>
      </c>
      <c r="Z32" s="11">
        <f t="shared" si="4"/>
        <v>0</v>
      </c>
      <c r="AA32" s="11">
        <f t="shared" si="5"/>
        <v>0</v>
      </c>
      <c r="AB32" s="11">
        <f t="shared" si="6"/>
        <v>0.02</v>
      </c>
      <c r="AC32" s="11">
        <f t="shared" si="7"/>
        <v>31.1</v>
      </c>
      <c r="AD32" s="11">
        <f t="shared" si="8"/>
        <v>2.5916666666666668</v>
      </c>
      <c r="AE32" s="11" t="str">
        <f t="shared" si="9"/>
        <v>Paid in full</v>
      </c>
      <c r="AF32" s="11" t="str">
        <f t="shared" si="10"/>
        <v>Not Applicable</v>
      </c>
      <c r="AG32" s="11" t="str">
        <f t="shared" si="11"/>
        <v>Y</v>
      </c>
      <c r="AH32" s="8" t="str">
        <f t="shared" si="12"/>
        <v>N</v>
      </c>
    </row>
    <row r="33" spans="1:34">
      <c r="A33" s="11">
        <v>32</v>
      </c>
      <c r="B33" s="3" t="s">
        <v>21</v>
      </c>
      <c r="C33" s="3" t="s">
        <v>23</v>
      </c>
      <c r="D33" s="3" t="s">
        <v>22</v>
      </c>
      <c r="E33" s="3" t="s">
        <v>24</v>
      </c>
      <c r="F33" s="3">
        <v>85004</v>
      </c>
      <c r="G33" s="3" t="s">
        <v>27</v>
      </c>
      <c r="H33" s="11" t="s">
        <v>25</v>
      </c>
      <c r="I33" s="11"/>
      <c r="J33" s="3" t="s">
        <v>26</v>
      </c>
      <c r="K33" s="3" t="s">
        <v>28</v>
      </c>
      <c r="L33" s="3" t="s">
        <v>60</v>
      </c>
      <c r="M33" s="3">
        <v>6</v>
      </c>
      <c r="N33" s="5">
        <v>42982</v>
      </c>
      <c r="O33" s="5">
        <v>42984</v>
      </c>
      <c r="P33" s="5">
        <v>43165</v>
      </c>
      <c r="Q33" s="5">
        <v>43165</v>
      </c>
      <c r="R33" s="11"/>
      <c r="S33" s="11"/>
      <c r="T33" s="11"/>
      <c r="U33" s="11" t="str">
        <f t="shared" si="0"/>
        <v>NB</v>
      </c>
      <c r="V33" s="3">
        <v>425</v>
      </c>
      <c r="W33" s="11">
        <f t="shared" si="1"/>
        <v>386.75</v>
      </c>
      <c r="X33" s="11">
        <f t="shared" si="2"/>
        <v>29.750000000000004</v>
      </c>
      <c r="Y33" s="11">
        <f t="shared" si="3"/>
        <v>8.5</v>
      </c>
      <c r="Z33" s="11">
        <f t="shared" si="4"/>
        <v>0</v>
      </c>
      <c r="AA33" s="11">
        <f t="shared" si="5"/>
        <v>0</v>
      </c>
      <c r="AB33" s="11">
        <f t="shared" si="6"/>
        <v>0.02</v>
      </c>
      <c r="AC33" s="11">
        <f t="shared" si="7"/>
        <v>8.5</v>
      </c>
      <c r="AD33" s="11">
        <f t="shared" si="8"/>
        <v>1.4166666666666667</v>
      </c>
      <c r="AE33" s="11" t="str">
        <f t="shared" si="9"/>
        <v>Paid in full</v>
      </c>
      <c r="AF33" s="11" t="str">
        <f t="shared" si="10"/>
        <v>Not Applicable</v>
      </c>
      <c r="AG33" s="11" t="str">
        <f t="shared" si="11"/>
        <v>Y</v>
      </c>
      <c r="AH33" s="8" t="str">
        <f t="shared" si="12"/>
        <v>N</v>
      </c>
    </row>
    <row r="34" spans="1:34">
      <c r="A34" s="11">
        <v>33</v>
      </c>
      <c r="B34" s="3" t="s">
        <v>21</v>
      </c>
      <c r="C34" s="3" t="s">
        <v>23</v>
      </c>
      <c r="D34" s="3" t="s">
        <v>22</v>
      </c>
      <c r="E34" s="3" t="s">
        <v>24</v>
      </c>
      <c r="F34" s="3">
        <v>85004</v>
      </c>
      <c r="G34" s="3" t="s">
        <v>27</v>
      </c>
      <c r="H34" s="11" t="s">
        <v>25</v>
      </c>
      <c r="I34" s="11"/>
      <c r="J34" s="3" t="s">
        <v>26</v>
      </c>
      <c r="K34" s="3" t="s">
        <v>28</v>
      </c>
      <c r="L34" s="3" t="s">
        <v>61</v>
      </c>
      <c r="M34" s="3">
        <v>6</v>
      </c>
      <c r="N34" s="5">
        <v>42986</v>
      </c>
      <c r="O34" s="5">
        <v>42988</v>
      </c>
      <c r="P34" s="5">
        <v>43169</v>
      </c>
      <c r="Q34" s="5">
        <v>43169</v>
      </c>
      <c r="R34" s="11"/>
      <c r="S34" s="11"/>
      <c r="T34" s="11"/>
      <c r="U34" s="11" t="str">
        <f t="shared" si="0"/>
        <v>NB</v>
      </c>
      <c r="V34" s="3">
        <v>658</v>
      </c>
      <c r="W34" s="11">
        <f t="shared" si="1"/>
        <v>598.78</v>
      </c>
      <c r="X34" s="11">
        <f t="shared" si="2"/>
        <v>46.06</v>
      </c>
      <c r="Y34" s="11">
        <f t="shared" si="3"/>
        <v>13.16</v>
      </c>
      <c r="Z34" s="11">
        <f t="shared" si="4"/>
        <v>0</v>
      </c>
      <c r="AA34" s="11">
        <f t="shared" si="5"/>
        <v>0</v>
      </c>
      <c r="AB34" s="11">
        <f t="shared" si="6"/>
        <v>0.02</v>
      </c>
      <c r="AC34" s="11">
        <f t="shared" si="7"/>
        <v>13.16</v>
      </c>
      <c r="AD34" s="11">
        <f t="shared" si="8"/>
        <v>2.1933333333333334</v>
      </c>
      <c r="AE34" s="11" t="str">
        <f t="shared" si="9"/>
        <v>Paid in full</v>
      </c>
      <c r="AF34" s="11" t="str">
        <f t="shared" si="10"/>
        <v>Not Applicable</v>
      </c>
      <c r="AG34" s="11" t="str">
        <f t="shared" si="11"/>
        <v>Y</v>
      </c>
      <c r="AH34" s="8" t="str">
        <f t="shared" si="12"/>
        <v>N</v>
      </c>
    </row>
    <row r="35" spans="1:34">
      <c r="A35" s="11">
        <v>34</v>
      </c>
      <c r="B35" s="3" t="s">
        <v>21</v>
      </c>
      <c r="C35" s="3" t="s">
        <v>23</v>
      </c>
      <c r="D35" s="3" t="s">
        <v>22</v>
      </c>
      <c r="E35" s="3" t="s">
        <v>24</v>
      </c>
      <c r="F35" s="3">
        <v>85004</v>
      </c>
      <c r="G35" s="3" t="s">
        <v>27</v>
      </c>
      <c r="H35" s="11" t="s">
        <v>25</v>
      </c>
      <c r="I35" s="11"/>
      <c r="J35" s="3" t="s">
        <v>26</v>
      </c>
      <c r="K35" s="3" t="s">
        <v>28</v>
      </c>
      <c r="L35" s="3" t="s">
        <v>62</v>
      </c>
      <c r="M35" s="3">
        <v>6</v>
      </c>
      <c r="N35" s="5">
        <v>42988</v>
      </c>
      <c r="O35" s="5">
        <v>42993</v>
      </c>
      <c r="P35" s="5">
        <v>43174</v>
      </c>
      <c r="Q35" s="5">
        <v>43174</v>
      </c>
      <c r="R35" s="11"/>
      <c r="S35" s="11"/>
      <c r="T35" s="11"/>
      <c r="U35" s="11" t="str">
        <f t="shared" si="0"/>
        <v>NB</v>
      </c>
      <c r="V35" s="3">
        <v>587</v>
      </c>
      <c r="W35" s="11">
        <f t="shared" si="1"/>
        <v>534.17000000000007</v>
      </c>
      <c r="X35" s="11">
        <f t="shared" si="2"/>
        <v>41.09</v>
      </c>
      <c r="Y35" s="11">
        <f t="shared" si="3"/>
        <v>11.74</v>
      </c>
      <c r="Z35" s="11">
        <f t="shared" si="4"/>
        <v>0</v>
      </c>
      <c r="AA35" s="11">
        <f t="shared" si="5"/>
        <v>0</v>
      </c>
      <c r="AB35" s="11">
        <f t="shared" si="6"/>
        <v>0.02</v>
      </c>
      <c r="AC35" s="11">
        <f t="shared" si="7"/>
        <v>11.74</v>
      </c>
      <c r="AD35" s="11">
        <f t="shared" si="8"/>
        <v>1.9566666666666668</v>
      </c>
      <c r="AE35" s="11" t="str">
        <f t="shared" si="9"/>
        <v>Paid in full</v>
      </c>
      <c r="AF35" s="11" t="str">
        <f t="shared" si="10"/>
        <v>Not Applicable</v>
      </c>
      <c r="AG35" s="11" t="str">
        <f t="shared" si="11"/>
        <v>Y</v>
      </c>
      <c r="AH35" s="8" t="str">
        <f t="shared" si="12"/>
        <v>N</v>
      </c>
    </row>
    <row r="36" spans="1:34">
      <c r="A36" s="11">
        <v>35</v>
      </c>
      <c r="B36" s="3" t="s">
        <v>21</v>
      </c>
      <c r="C36" s="3" t="s">
        <v>23</v>
      </c>
      <c r="D36" s="3" t="s">
        <v>22</v>
      </c>
      <c r="E36" s="3" t="s">
        <v>24</v>
      </c>
      <c r="F36" s="3">
        <v>85004</v>
      </c>
      <c r="G36" s="3" t="s">
        <v>27</v>
      </c>
      <c r="H36" s="11" t="s">
        <v>25</v>
      </c>
      <c r="I36" s="11"/>
      <c r="J36" s="3" t="s">
        <v>26</v>
      </c>
      <c r="K36" s="3" t="s">
        <v>28</v>
      </c>
      <c r="L36" s="3" t="s">
        <v>63</v>
      </c>
      <c r="M36" s="3">
        <v>6</v>
      </c>
      <c r="N36" s="5">
        <v>42990</v>
      </c>
      <c r="O36" s="5">
        <v>42994</v>
      </c>
      <c r="P36" s="5">
        <v>43175</v>
      </c>
      <c r="Q36" s="5">
        <v>43175</v>
      </c>
      <c r="R36" s="11"/>
      <c r="S36" s="11"/>
      <c r="T36" s="11"/>
      <c r="U36" s="11" t="str">
        <f t="shared" si="0"/>
        <v>NB</v>
      </c>
      <c r="V36" s="3">
        <v>547</v>
      </c>
      <c r="W36" s="11">
        <f t="shared" si="1"/>
        <v>497.77000000000004</v>
      </c>
      <c r="X36" s="11">
        <f t="shared" si="2"/>
        <v>38.290000000000006</v>
      </c>
      <c r="Y36" s="11">
        <f t="shared" si="3"/>
        <v>10.94</v>
      </c>
      <c r="Z36" s="11">
        <f t="shared" si="4"/>
        <v>0</v>
      </c>
      <c r="AA36" s="11">
        <f t="shared" si="5"/>
        <v>0</v>
      </c>
      <c r="AB36" s="11">
        <f t="shared" si="6"/>
        <v>0.02</v>
      </c>
      <c r="AC36" s="11">
        <f t="shared" si="7"/>
        <v>10.94</v>
      </c>
      <c r="AD36" s="11">
        <f t="shared" si="8"/>
        <v>1.8233333333333333</v>
      </c>
      <c r="AE36" s="11" t="str">
        <f t="shared" si="9"/>
        <v>Paid in full</v>
      </c>
      <c r="AF36" s="11" t="str">
        <f t="shared" si="10"/>
        <v>Not Applicable</v>
      </c>
      <c r="AG36" s="11" t="str">
        <f t="shared" si="11"/>
        <v>Y</v>
      </c>
      <c r="AH36" s="8" t="str">
        <f t="shared" si="12"/>
        <v>N</v>
      </c>
    </row>
    <row r="37" spans="1:34">
      <c r="A37" s="11">
        <v>36</v>
      </c>
      <c r="B37" s="3" t="s">
        <v>21</v>
      </c>
      <c r="C37" s="3" t="s">
        <v>23</v>
      </c>
      <c r="D37" s="3" t="s">
        <v>22</v>
      </c>
      <c r="E37" s="3" t="s">
        <v>24</v>
      </c>
      <c r="F37" s="3">
        <v>85004</v>
      </c>
      <c r="G37" s="3" t="s">
        <v>27</v>
      </c>
      <c r="H37" s="11" t="s">
        <v>25</v>
      </c>
      <c r="I37" s="11"/>
      <c r="J37" s="3" t="s">
        <v>26</v>
      </c>
      <c r="K37" s="3" t="s">
        <v>28</v>
      </c>
      <c r="L37" s="3" t="s">
        <v>64</v>
      </c>
      <c r="M37" s="3">
        <v>6</v>
      </c>
      <c r="N37" s="5">
        <v>42994</v>
      </c>
      <c r="O37" s="5">
        <v>42998</v>
      </c>
      <c r="P37" s="5">
        <v>43179</v>
      </c>
      <c r="Q37" s="5">
        <v>43179</v>
      </c>
      <c r="R37" s="11"/>
      <c r="S37" s="11"/>
      <c r="T37" s="11"/>
      <c r="U37" s="11" t="str">
        <f t="shared" si="0"/>
        <v>NB</v>
      </c>
      <c r="V37" s="3">
        <v>987</v>
      </c>
      <c r="W37" s="11">
        <f t="shared" si="1"/>
        <v>898.17000000000007</v>
      </c>
      <c r="X37" s="11">
        <f t="shared" si="2"/>
        <v>69.09</v>
      </c>
      <c r="Y37" s="11">
        <f t="shared" si="3"/>
        <v>19.740000000000002</v>
      </c>
      <c r="Z37" s="11">
        <f t="shared" si="4"/>
        <v>0</v>
      </c>
      <c r="AA37" s="11">
        <f t="shared" si="5"/>
        <v>0</v>
      </c>
      <c r="AB37" s="11">
        <f t="shared" si="6"/>
        <v>0.02</v>
      </c>
      <c r="AC37" s="11">
        <f t="shared" si="7"/>
        <v>19.740000000000002</v>
      </c>
      <c r="AD37" s="11">
        <f t="shared" si="8"/>
        <v>3.2900000000000005</v>
      </c>
      <c r="AE37" s="11" t="str">
        <f t="shared" si="9"/>
        <v>Paid in full</v>
      </c>
      <c r="AF37" s="11" t="str">
        <f t="shared" si="10"/>
        <v>Not Applicable</v>
      </c>
      <c r="AG37" s="11" t="str">
        <f t="shared" si="11"/>
        <v>Y</v>
      </c>
      <c r="AH37" s="8" t="str">
        <f t="shared" si="12"/>
        <v>N</v>
      </c>
    </row>
    <row r="38" spans="1:34">
      <c r="A38" s="11">
        <v>37</v>
      </c>
      <c r="B38" s="3" t="s">
        <v>21</v>
      </c>
      <c r="C38" s="3" t="s">
        <v>23</v>
      </c>
      <c r="D38" s="3" t="s">
        <v>22</v>
      </c>
      <c r="E38" s="3" t="s">
        <v>24</v>
      </c>
      <c r="F38" s="3">
        <v>85004</v>
      </c>
      <c r="G38" s="3" t="s">
        <v>27</v>
      </c>
      <c r="H38" s="11" t="s">
        <v>25</v>
      </c>
      <c r="I38" s="11"/>
      <c r="J38" s="3" t="s">
        <v>26</v>
      </c>
      <c r="K38" s="3" t="s">
        <v>28</v>
      </c>
      <c r="L38" s="3" t="s">
        <v>65</v>
      </c>
      <c r="M38" s="3">
        <v>6</v>
      </c>
      <c r="N38" s="5">
        <v>42992</v>
      </c>
      <c r="O38" s="5">
        <v>42995</v>
      </c>
      <c r="P38" s="5">
        <v>43176</v>
      </c>
      <c r="Q38" s="5">
        <v>43176</v>
      </c>
      <c r="R38" s="11"/>
      <c r="S38" s="11"/>
      <c r="T38" s="11"/>
      <c r="U38" s="11" t="str">
        <f t="shared" si="0"/>
        <v>NB</v>
      </c>
      <c r="V38" s="3">
        <v>874</v>
      </c>
      <c r="W38" s="11">
        <f t="shared" si="1"/>
        <v>795.34</v>
      </c>
      <c r="X38" s="11">
        <f t="shared" si="2"/>
        <v>61.180000000000007</v>
      </c>
      <c r="Y38" s="11">
        <f t="shared" si="3"/>
        <v>17.48</v>
      </c>
      <c r="Z38" s="11">
        <f t="shared" si="4"/>
        <v>0</v>
      </c>
      <c r="AA38" s="11">
        <f t="shared" si="5"/>
        <v>0</v>
      </c>
      <c r="AB38" s="11">
        <f t="shared" si="6"/>
        <v>0.02</v>
      </c>
      <c r="AC38" s="11">
        <f t="shared" si="7"/>
        <v>17.48</v>
      </c>
      <c r="AD38" s="11">
        <f t="shared" si="8"/>
        <v>2.9133333333333336</v>
      </c>
      <c r="AE38" s="11" t="str">
        <f t="shared" si="9"/>
        <v>Paid in full</v>
      </c>
      <c r="AF38" s="11" t="str">
        <f t="shared" si="10"/>
        <v>Not Applicable</v>
      </c>
      <c r="AG38" s="11" t="str">
        <f t="shared" si="11"/>
        <v>Y</v>
      </c>
      <c r="AH38" s="8" t="str">
        <f t="shared" si="12"/>
        <v>N</v>
      </c>
    </row>
    <row r="39" spans="1:34">
      <c r="A39" s="11">
        <v>38</v>
      </c>
      <c r="B39" s="3" t="s">
        <v>21</v>
      </c>
      <c r="C39" s="3" t="s">
        <v>23</v>
      </c>
      <c r="D39" s="3" t="s">
        <v>22</v>
      </c>
      <c r="E39" s="3" t="s">
        <v>24</v>
      </c>
      <c r="F39" s="3">
        <v>85004</v>
      </c>
      <c r="G39" s="3" t="s">
        <v>27</v>
      </c>
      <c r="H39" s="11" t="s">
        <v>25</v>
      </c>
      <c r="I39" s="11"/>
      <c r="J39" s="3" t="s">
        <v>26</v>
      </c>
      <c r="K39" s="3" t="s">
        <v>28</v>
      </c>
      <c r="L39" s="3" t="s">
        <v>66</v>
      </c>
      <c r="M39" s="3">
        <v>6</v>
      </c>
      <c r="N39" s="5">
        <v>42996</v>
      </c>
      <c r="O39" s="5">
        <v>43000</v>
      </c>
      <c r="P39" s="5">
        <v>43181</v>
      </c>
      <c r="Q39" s="5">
        <v>43181</v>
      </c>
      <c r="R39" s="11"/>
      <c r="S39" s="11"/>
      <c r="T39" s="11"/>
      <c r="U39" s="11" t="str">
        <f t="shared" si="0"/>
        <v>NB</v>
      </c>
      <c r="V39" s="3">
        <v>568</v>
      </c>
      <c r="W39" s="11">
        <f t="shared" si="1"/>
        <v>516.88</v>
      </c>
      <c r="X39" s="11">
        <f t="shared" si="2"/>
        <v>39.760000000000005</v>
      </c>
      <c r="Y39" s="11">
        <f t="shared" si="3"/>
        <v>11.36</v>
      </c>
      <c r="Z39" s="11">
        <f t="shared" si="4"/>
        <v>0</v>
      </c>
      <c r="AA39" s="11">
        <f t="shared" si="5"/>
        <v>0</v>
      </c>
      <c r="AB39" s="11">
        <f t="shared" si="6"/>
        <v>0.02</v>
      </c>
      <c r="AC39" s="11">
        <f t="shared" si="7"/>
        <v>11.36</v>
      </c>
      <c r="AD39" s="11">
        <f t="shared" si="8"/>
        <v>1.8933333333333333</v>
      </c>
      <c r="AE39" s="11" t="str">
        <f t="shared" si="9"/>
        <v>Paid in full</v>
      </c>
      <c r="AF39" s="11" t="str">
        <f t="shared" si="10"/>
        <v>Not Applicable</v>
      </c>
      <c r="AG39" s="11" t="str">
        <f t="shared" si="11"/>
        <v>Y</v>
      </c>
      <c r="AH39" s="8" t="str">
        <f t="shared" si="12"/>
        <v>N</v>
      </c>
    </row>
    <row r="40" spans="1:34">
      <c r="A40" s="11">
        <v>39</v>
      </c>
      <c r="B40" s="3" t="s">
        <v>21</v>
      </c>
      <c r="C40" s="3" t="s">
        <v>23</v>
      </c>
      <c r="D40" s="3" t="s">
        <v>22</v>
      </c>
      <c r="E40" s="3" t="s">
        <v>24</v>
      </c>
      <c r="F40" s="3">
        <v>85004</v>
      </c>
      <c r="G40" s="3" t="s">
        <v>27</v>
      </c>
      <c r="H40" s="11" t="s">
        <v>25</v>
      </c>
      <c r="I40" s="11"/>
      <c r="J40" s="3" t="s">
        <v>26</v>
      </c>
      <c r="K40" s="3" t="s">
        <v>28</v>
      </c>
      <c r="L40" s="3" t="s">
        <v>67</v>
      </c>
      <c r="M40" s="3">
        <v>6</v>
      </c>
      <c r="N40" s="5">
        <v>43023</v>
      </c>
      <c r="O40" s="5">
        <v>43025</v>
      </c>
      <c r="P40" s="5">
        <v>43207</v>
      </c>
      <c r="Q40" s="5">
        <v>43207</v>
      </c>
      <c r="R40" s="11"/>
      <c r="S40" s="11"/>
      <c r="T40" s="11"/>
      <c r="U40" s="11" t="str">
        <f t="shared" si="0"/>
        <v>NB</v>
      </c>
      <c r="V40" s="3">
        <v>854</v>
      </c>
      <c r="W40" s="11">
        <f t="shared" si="1"/>
        <v>777.14</v>
      </c>
      <c r="X40" s="11">
        <f t="shared" si="2"/>
        <v>59.780000000000008</v>
      </c>
      <c r="Y40" s="11">
        <f t="shared" si="3"/>
        <v>17.080000000000002</v>
      </c>
      <c r="Z40" s="11">
        <f t="shared" si="4"/>
        <v>0</v>
      </c>
      <c r="AA40" s="11">
        <f t="shared" si="5"/>
        <v>0</v>
      </c>
      <c r="AB40" s="11">
        <f t="shared" si="6"/>
        <v>0.02</v>
      </c>
      <c r="AC40" s="11">
        <f t="shared" si="7"/>
        <v>17.080000000000002</v>
      </c>
      <c r="AD40" s="11">
        <f t="shared" si="8"/>
        <v>2.8466666666666671</v>
      </c>
      <c r="AE40" s="11" t="str">
        <f t="shared" si="9"/>
        <v>Paid in full</v>
      </c>
      <c r="AF40" s="11" t="str">
        <f t="shared" si="10"/>
        <v>Not Applicable</v>
      </c>
      <c r="AG40" s="11" t="str">
        <f t="shared" si="11"/>
        <v>Y</v>
      </c>
      <c r="AH40" s="8" t="str">
        <f t="shared" si="12"/>
        <v>N</v>
      </c>
    </row>
    <row r="41" spans="1:34">
      <c r="A41" s="11">
        <v>40</v>
      </c>
      <c r="B41" s="3" t="s">
        <v>21</v>
      </c>
      <c r="C41" s="3" t="s">
        <v>23</v>
      </c>
      <c r="D41" s="3" t="s">
        <v>22</v>
      </c>
      <c r="E41" s="3" t="s">
        <v>24</v>
      </c>
      <c r="F41" s="3">
        <v>85004</v>
      </c>
      <c r="G41" s="3" t="s">
        <v>27</v>
      </c>
      <c r="H41" s="11" t="s">
        <v>25</v>
      </c>
      <c r="I41" s="11"/>
      <c r="J41" s="3" t="s">
        <v>26</v>
      </c>
      <c r="K41" s="3" t="s">
        <v>28</v>
      </c>
      <c r="L41" s="3" t="s">
        <v>68</v>
      </c>
      <c r="M41" s="3">
        <v>6</v>
      </c>
      <c r="N41" s="5">
        <v>43040</v>
      </c>
      <c r="O41" s="5">
        <v>43044</v>
      </c>
      <c r="P41" s="5">
        <v>43225</v>
      </c>
      <c r="Q41" s="5">
        <v>43225</v>
      </c>
      <c r="R41" s="11"/>
      <c r="S41" s="11"/>
      <c r="T41" s="11"/>
      <c r="U41" s="11" t="str">
        <f t="shared" si="0"/>
        <v>NB</v>
      </c>
      <c r="V41" s="3">
        <v>657</v>
      </c>
      <c r="W41" s="11">
        <f t="shared" si="1"/>
        <v>597.87</v>
      </c>
      <c r="X41" s="11">
        <f t="shared" si="2"/>
        <v>45.99</v>
      </c>
      <c r="Y41" s="11">
        <f t="shared" si="3"/>
        <v>13.14</v>
      </c>
      <c r="Z41" s="11">
        <f t="shared" si="4"/>
        <v>0</v>
      </c>
      <c r="AA41" s="11">
        <f t="shared" si="5"/>
        <v>0</v>
      </c>
      <c r="AB41" s="11">
        <f t="shared" si="6"/>
        <v>0.02</v>
      </c>
      <c r="AC41" s="11">
        <f t="shared" si="7"/>
        <v>13.14</v>
      </c>
      <c r="AD41" s="11">
        <f t="shared" si="8"/>
        <v>2.19</v>
      </c>
      <c r="AE41" s="11" t="str">
        <f t="shared" si="9"/>
        <v>Paid in full</v>
      </c>
      <c r="AF41" s="11" t="str">
        <f t="shared" si="10"/>
        <v>Not Applicable</v>
      </c>
      <c r="AG41" s="11" t="str">
        <f t="shared" si="11"/>
        <v>Y</v>
      </c>
      <c r="AH41" s="8" t="str">
        <f t="shared" si="12"/>
        <v>N</v>
      </c>
    </row>
    <row r="42" spans="1:34">
      <c r="A42" s="11">
        <v>41</v>
      </c>
      <c r="B42" s="3" t="s">
        <v>21</v>
      </c>
      <c r="C42" s="3" t="s">
        <v>23</v>
      </c>
      <c r="D42" s="3" t="s">
        <v>22</v>
      </c>
      <c r="E42" s="3" t="s">
        <v>24</v>
      </c>
      <c r="F42" s="3">
        <v>85004</v>
      </c>
      <c r="G42" s="3" t="s">
        <v>27</v>
      </c>
      <c r="H42" s="11" t="s">
        <v>25</v>
      </c>
      <c r="I42" s="11"/>
      <c r="J42" s="3" t="s">
        <v>26</v>
      </c>
      <c r="K42" s="3" t="s">
        <v>28</v>
      </c>
      <c r="L42" s="3" t="s">
        <v>69</v>
      </c>
      <c r="M42" s="3">
        <v>6</v>
      </c>
      <c r="N42" s="5">
        <v>43079</v>
      </c>
      <c r="O42" s="5">
        <v>43083</v>
      </c>
      <c r="P42" s="5">
        <v>43265</v>
      </c>
      <c r="Q42" s="5">
        <v>43265</v>
      </c>
      <c r="R42" s="11"/>
      <c r="S42" s="11"/>
      <c r="T42" s="11"/>
      <c r="U42" s="11" t="str">
        <f t="shared" si="0"/>
        <v>NB</v>
      </c>
      <c r="V42" s="3">
        <v>444</v>
      </c>
      <c r="W42" s="11">
        <f t="shared" si="1"/>
        <v>404.04</v>
      </c>
      <c r="X42" s="11">
        <f t="shared" si="2"/>
        <v>31.080000000000002</v>
      </c>
      <c r="Y42" s="11">
        <f t="shared" si="3"/>
        <v>8.8800000000000008</v>
      </c>
      <c r="Z42" s="11">
        <f t="shared" si="4"/>
        <v>0</v>
      </c>
      <c r="AA42" s="11">
        <f t="shared" si="5"/>
        <v>0</v>
      </c>
      <c r="AB42" s="11">
        <f t="shared" si="6"/>
        <v>0.02</v>
      </c>
      <c r="AC42" s="11">
        <f t="shared" si="7"/>
        <v>8.8800000000000008</v>
      </c>
      <c r="AD42" s="11">
        <f t="shared" si="8"/>
        <v>1.4800000000000002</v>
      </c>
      <c r="AE42" s="11" t="str">
        <f t="shared" si="9"/>
        <v>Paid in full</v>
      </c>
      <c r="AF42" s="11" t="str">
        <f t="shared" si="10"/>
        <v>Not Applicable</v>
      </c>
      <c r="AG42" s="11" t="str">
        <f t="shared" si="11"/>
        <v>Y</v>
      </c>
      <c r="AH42" s="8" t="str">
        <f t="shared" si="12"/>
        <v>N</v>
      </c>
    </row>
    <row r="43" spans="1:34">
      <c r="A43" s="11">
        <v>42</v>
      </c>
      <c r="B43" s="3" t="s">
        <v>21</v>
      </c>
      <c r="C43" s="3" t="s">
        <v>23</v>
      </c>
      <c r="D43" s="3" t="s">
        <v>22</v>
      </c>
      <c r="E43" s="3" t="s">
        <v>24</v>
      </c>
      <c r="F43" s="3">
        <v>85004</v>
      </c>
      <c r="G43" s="3" t="s">
        <v>27</v>
      </c>
      <c r="H43" s="11" t="s">
        <v>25</v>
      </c>
      <c r="I43" s="11"/>
      <c r="J43" s="3" t="s">
        <v>26</v>
      </c>
      <c r="K43" s="3" t="s">
        <v>28</v>
      </c>
      <c r="L43" s="3" t="s">
        <v>70</v>
      </c>
      <c r="M43" s="3">
        <v>6</v>
      </c>
      <c r="N43" s="5">
        <v>43093</v>
      </c>
      <c r="O43" s="5">
        <v>43095</v>
      </c>
      <c r="P43" s="5">
        <v>43277</v>
      </c>
      <c r="Q43" s="5">
        <v>43277</v>
      </c>
      <c r="R43" s="11"/>
      <c r="S43" s="11"/>
      <c r="T43" s="11"/>
      <c r="U43" s="11" t="str">
        <f t="shared" si="0"/>
        <v>NB</v>
      </c>
      <c r="V43" s="3">
        <v>856</v>
      </c>
      <c r="W43" s="11">
        <f t="shared" si="1"/>
        <v>778.96</v>
      </c>
      <c r="X43" s="11">
        <f t="shared" si="2"/>
        <v>59.920000000000009</v>
      </c>
      <c r="Y43" s="11">
        <f t="shared" si="3"/>
        <v>17.12</v>
      </c>
      <c r="Z43" s="11">
        <f t="shared" si="4"/>
        <v>0</v>
      </c>
      <c r="AA43" s="11">
        <f t="shared" si="5"/>
        <v>0</v>
      </c>
      <c r="AB43" s="11">
        <f t="shared" si="6"/>
        <v>0.02</v>
      </c>
      <c r="AC43" s="11">
        <f t="shared" si="7"/>
        <v>17.12</v>
      </c>
      <c r="AD43" s="11">
        <f t="shared" si="8"/>
        <v>2.8533333333333335</v>
      </c>
      <c r="AE43" s="11" t="str">
        <f t="shared" si="9"/>
        <v>Paid in full</v>
      </c>
      <c r="AF43" s="11" t="str">
        <f t="shared" si="10"/>
        <v>Not Applicable</v>
      </c>
      <c r="AG43" s="11" t="str">
        <f t="shared" si="11"/>
        <v>Y</v>
      </c>
      <c r="AH43" s="8" t="str">
        <f t="shared" si="12"/>
        <v>N</v>
      </c>
    </row>
    <row r="44" spans="1:34">
      <c r="A44" s="11">
        <v>43</v>
      </c>
      <c r="B44" s="3" t="s">
        <v>21</v>
      </c>
      <c r="C44" s="3" t="s">
        <v>23</v>
      </c>
      <c r="D44" s="3" t="s">
        <v>22</v>
      </c>
      <c r="E44" s="3" t="s">
        <v>24</v>
      </c>
      <c r="F44" s="3">
        <v>85004</v>
      </c>
      <c r="G44" s="3" t="s">
        <v>27</v>
      </c>
      <c r="H44" s="11" t="s">
        <v>25</v>
      </c>
      <c r="I44" s="11"/>
      <c r="J44" s="3" t="s">
        <v>26</v>
      </c>
      <c r="K44" s="3" t="s">
        <v>28</v>
      </c>
      <c r="L44" s="3" t="s">
        <v>71</v>
      </c>
      <c r="M44" s="3">
        <v>6</v>
      </c>
      <c r="N44" s="5">
        <v>43099</v>
      </c>
      <c r="O44" s="5">
        <v>43101</v>
      </c>
      <c r="P44" s="5">
        <v>43282</v>
      </c>
      <c r="Q44" s="5">
        <v>43282</v>
      </c>
      <c r="R44" s="11"/>
      <c r="S44" s="11"/>
      <c r="T44" s="11"/>
      <c r="U44" s="11" t="str">
        <f t="shared" si="0"/>
        <v>NB</v>
      </c>
      <c r="V44" s="3">
        <v>547</v>
      </c>
      <c r="W44" s="11">
        <f t="shared" si="1"/>
        <v>497.77000000000004</v>
      </c>
      <c r="X44" s="11">
        <f t="shared" si="2"/>
        <v>38.290000000000006</v>
      </c>
      <c r="Y44" s="11">
        <f t="shared" si="3"/>
        <v>10.94</v>
      </c>
      <c r="Z44" s="11">
        <f t="shared" si="4"/>
        <v>0</v>
      </c>
      <c r="AA44" s="11">
        <f t="shared" si="5"/>
        <v>0</v>
      </c>
      <c r="AB44" s="11">
        <f t="shared" si="6"/>
        <v>0.02</v>
      </c>
      <c r="AC44" s="11">
        <f t="shared" si="7"/>
        <v>10.94</v>
      </c>
      <c r="AD44" s="11">
        <f t="shared" si="8"/>
        <v>1.8233333333333333</v>
      </c>
      <c r="AE44" s="11" t="str">
        <f t="shared" si="9"/>
        <v>Paid in full</v>
      </c>
      <c r="AF44" s="11" t="str">
        <f t="shared" si="10"/>
        <v>Not Applicable</v>
      </c>
      <c r="AG44" s="11" t="str">
        <f t="shared" si="11"/>
        <v>Y</v>
      </c>
      <c r="AH44" s="8" t="str">
        <f t="shared" si="12"/>
        <v>N</v>
      </c>
    </row>
    <row r="45" spans="1:34">
      <c r="A45" s="11">
        <v>44</v>
      </c>
      <c r="B45" s="3" t="s">
        <v>21</v>
      </c>
      <c r="C45" s="3" t="s">
        <v>23</v>
      </c>
      <c r="D45" s="3" t="s">
        <v>22</v>
      </c>
      <c r="E45" s="3" t="s">
        <v>24</v>
      </c>
      <c r="F45" s="3">
        <v>85004</v>
      </c>
      <c r="G45" s="3" t="s">
        <v>27</v>
      </c>
      <c r="H45" s="11" t="s">
        <v>25</v>
      </c>
      <c r="I45" s="11"/>
      <c r="J45" s="3" t="s">
        <v>26</v>
      </c>
      <c r="K45" s="3" t="s">
        <v>28</v>
      </c>
      <c r="L45" s="3" t="s">
        <v>72</v>
      </c>
      <c r="M45" s="3">
        <v>6</v>
      </c>
      <c r="N45" s="5">
        <v>43111</v>
      </c>
      <c r="O45" s="5">
        <v>43115</v>
      </c>
      <c r="P45" s="5">
        <v>43296</v>
      </c>
      <c r="Q45" s="5">
        <v>43296</v>
      </c>
      <c r="R45" s="11"/>
      <c r="S45" s="11"/>
      <c r="T45" s="11"/>
      <c r="U45" s="11" t="str">
        <f t="shared" si="0"/>
        <v>NB</v>
      </c>
      <c r="V45" s="3">
        <v>459</v>
      </c>
      <c r="W45" s="11">
        <f t="shared" si="1"/>
        <v>417.69</v>
      </c>
      <c r="X45" s="11">
        <f t="shared" si="2"/>
        <v>32.130000000000003</v>
      </c>
      <c r="Y45" s="11">
        <f t="shared" si="3"/>
        <v>9.18</v>
      </c>
      <c r="Z45" s="11">
        <f t="shared" si="4"/>
        <v>0</v>
      </c>
      <c r="AA45" s="11">
        <f t="shared" si="5"/>
        <v>0</v>
      </c>
      <c r="AB45" s="11">
        <f t="shared" si="6"/>
        <v>0.02</v>
      </c>
      <c r="AC45" s="11">
        <f t="shared" si="7"/>
        <v>9.18</v>
      </c>
      <c r="AD45" s="11">
        <f t="shared" si="8"/>
        <v>1.53</v>
      </c>
      <c r="AE45" s="11" t="str">
        <f t="shared" si="9"/>
        <v>Paid in full</v>
      </c>
      <c r="AF45" s="11" t="str">
        <f t="shared" si="10"/>
        <v>Not Applicable</v>
      </c>
      <c r="AG45" s="11" t="str">
        <f t="shared" si="11"/>
        <v>Y</v>
      </c>
      <c r="AH45" s="8" t="str">
        <f t="shared" si="12"/>
        <v>N</v>
      </c>
    </row>
    <row r="46" spans="1:34">
      <c r="A46" s="11">
        <v>45</v>
      </c>
      <c r="B46" s="3" t="s">
        <v>21</v>
      </c>
      <c r="C46" s="3" t="s">
        <v>23</v>
      </c>
      <c r="D46" s="3" t="s">
        <v>22</v>
      </c>
      <c r="E46" s="3" t="s">
        <v>24</v>
      </c>
      <c r="F46" s="3">
        <v>85004</v>
      </c>
      <c r="G46" s="3" t="s">
        <v>27</v>
      </c>
      <c r="H46" s="11" t="s">
        <v>25</v>
      </c>
      <c r="I46" s="11"/>
      <c r="J46" s="3" t="s">
        <v>26</v>
      </c>
      <c r="K46" s="3" t="s">
        <v>28</v>
      </c>
      <c r="L46" s="3" t="s">
        <v>73</v>
      </c>
      <c r="M46" s="3">
        <v>6</v>
      </c>
      <c r="N46" s="5">
        <v>43114</v>
      </c>
      <c r="O46" s="5">
        <v>43118</v>
      </c>
      <c r="P46" s="5">
        <v>43299</v>
      </c>
      <c r="Q46" s="5">
        <v>43299</v>
      </c>
      <c r="R46" s="11"/>
      <c r="S46" s="11"/>
      <c r="T46" s="11"/>
      <c r="U46" s="11" t="str">
        <f t="shared" si="0"/>
        <v>NB</v>
      </c>
      <c r="V46" s="3">
        <v>857</v>
      </c>
      <c r="W46" s="11">
        <f t="shared" si="1"/>
        <v>779.87</v>
      </c>
      <c r="X46" s="11">
        <f t="shared" si="2"/>
        <v>59.990000000000009</v>
      </c>
      <c r="Y46" s="11">
        <f t="shared" si="3"/>
        <v>17.14</v>
      </c>
      <c r="Z46" s="11">
        <f t="shared" si="4"/>
        <v>0</v>
      </c>
      <c r="AA46" s="11">
        <f t="shared" si="5"/>
        <v>0</v>
      </c>
      <c r="AB46" s="11">
        <f t="shared" si="6"/>
        <v>0.02</v>
      </c>
      <c r="AC46" s="11">
        <f t="shared" si="7"/>
        <v>17.14</v>
      </c>
      <c r="AD46" s="11">
        <f t="shared" si="8"/>
        <v>2.8566666666666669</v>
      </c>
      <c r="AE46" s="11" t="str">
        <f t="shared" si="9"/>
        <v>Paid in full</v>
      </c>
      <c r="AF46" s="11" t="str">
        <f t="shared" si="10"/>
        <v>Not Applicable</v>
      </c>
      <c r="AG46" s="11" t="str">
        <f t="shared" si="11"/>
        <v>Y</v>
      </c>
      <c r="AH46" s="8" t="str">
        <f t="shared" si="12"/>
        <v>N</v>
      </c>
    </row>
    <row r="47" spans="1:34">
      <c r="A47" s="11">
        <v>46</v>
      </c>
      <c r="B47" s="3" t="s">
        <v>21</v>
      </c>
      <c r="C47" s="3" t="s">
        <v>23</v>
      </c>
      <c r="D47" s="3" t="s">
        <v>22</v>
      </c>
      <c r="E47" s="3" t="s">
        <v>24</v>
      </c>
      <c r="F47" s="3">
        <v>85004</v>
      </c>
      <c r="G47" s="3" t="s">
        <v>27</v>
      </c>
      <c r="H47" s="11" t="s">
        <v>25</v>
      </c>
      <c r="I47" s="11"/>
      <c r="J47" s="3" t="s">
        <v>26</v>
      </c>
      <c r="K47" s="3" t="s">
        <v>28</v>
      </c>
      <c r="L47" s="3" t="s">
        <v>74</v>
      </c>
      <c r="M47" s="3">
        <v>6</v>
      </c>
      <c r="N47" s="5">
        <v>43120</v>
      </c>
      <c r="O47" s="5">
        <v>43124</v>
      </c>
      <c r="P47" s="5">
        <v>43305</v>
      </c>
      <c r="Q47" s="5">
        <v>43305</v>
      </c>
      <c r="R47" s="11"/>
      <c r="S47" s="11"/>
      <c r="T47" s="11"/>
      <c r="U47" s="11" t="str">
        <f t="shared" si="0"/>
        <v>NB</v>
      </c>
      <c r="V47" s="3">
        <v>846</v>
      </c>
      <c r="W47" s="11">
        <f t="shared" si="1"/>
        <v>769.86</v>
      </c>
      <c r="X47" s="11">
        <f t="shared" si="2"/>
        <v>59.220000000000006</v>
      </c>
      <c r="Y47" s="11">
        <f t="shared" si="3"/>
        <v>16.920000000000002</v>
      </c>
      <c r="Z47" s="11">
        <f t="shared" si="4"/>
        <v>0</v>
      </c>
      <c r="AA47" s="11">
        <f t="shared" si="5"/>
        <v>0</v>
      </c>
      <c r="AB47" s="11">
        <f t="shared" si="6"/>
        <v>0.02</v>
      </c>
      <c r="AC47" s="11">
        <f t="shared" si="7"/>
        <v>16.920000000000002</v>
      </c>
      <c r="AD47" s="11">
        <f t="shared" si="8"/>
        <v>2.8200000000000003</v>
      </c>
      <c r="AE47" s="11" t="str">
        <f t="shared" si="9"/>
        <v>Paid in full</v>
      </c>
      <c r="AF47" s="11" t="str">
        <f t="shared" si="10"/>
        <v>Not Applicable</v>
      </c>
      <c r="AG47" s="11" t="str">
        <f t="shared" si="11"/>
        <v>Y</v>
      </c>
      <c r="AH47" s="8" t="str">
        <f t="shared" si="12"/>
        <v>N</v>
      </c>
    </row>
    <row r="48" spans="1:34">
      <c r="A48" s="11">
        <v>47</v>
      </c>
      <c r="B48" s="3" t="s">
        <v>21</v>
      </c>
      <c r="C48" s="3" t="s">
        <v>23</v>
      </c>
      <c r="D48" s="3" t="s">
        <v>22</v>
      </c>
      <c r="E48" s="3" t="s">
        <v>24</v>
      </c>
      <c r="F48" s="3">
        <v>85004</v>
      </c>
      <c r="G48" s="3" t="s">
        <v>27</v>
      </c>
      <c r="H48" s="11" t="s">
        <v>25</v>
      </c>
      <c r="I48" s="11"/>
      <c r="J48" s="3" t="s">
        <v>26</v>
      </c>
      <c r="K48" s="3" t="s">
        <v>28</v>
      </c>
      <c r="L48" s="3" t="s">
        <v>75</v>
      </c>
      <c r="M48" s="3">
        <v>6</v>
      </c>
      <c r="N48" s="5">
        <v>43122</v>
      </c>
      <c r="O48" s="5">
        <v>43125</v>
      </c>
      <c r="P48" s="5">
        <v>43306</v>
      </c>
      <c r="Q48" s="5">
        <v>43306</v>
      </c>
      <c r="R48" s="11"/>
      <c r="S48" s="11"/>
      <c r="T48" s="11"/>
      <c r="U48" s="11" t="str">
        <f t="shared" si="0"/>
        <v>NB</v>
      </c>
      <c r="V48" s="3">
        <v>579</v>
      </c>
      <c r="W48" s="11">
        <f t="shared" si="1"/>
        <v>526.89</v>
      </c>
      <c r="X48" s="11">
        <f t="shared" si="2"/>
        <v>40.53</v>
      </c>
      <c r="Y48" s="11">
        <f t="shared" si="3"/>
        <v>11.58</v>
      </c>
      <c r="Z48" s="11">
        <f t="shared" si="4"/>
        <v>0</v>
      </c>
      <c r="AA48" s="11">
        <f t="shared" si="5"/>
        <v>0</v>
      </c>
      <c r="AB48" s="11">
        <f t="shared" si="6"/>
        <v>0.02</v>
      </c>
      <c r="AC48" s="11">
        <f t="shared" si="7"/>
        <v>11.58</v>
      </c>
      <c r="AD48" s="11">
        <f t="shared" si="8"/>
        <v>1.93</v>
      </c>
      <c r="AE48" s="11" t="str">
        <f t="shared" si="9"/>
        <v>Paid in full</v>
      </c>
      <c r="AF48" s="11" t="str">
        <f t="shared" si="10"/>
        <v>Not Applicable</v>
      </c>
      <c r="AG48" s="11" t="str">
        <f t="shared" si="11"/>
        <v>Y</v>
      </c>
      <c r="AH48" s="8" t="str">
        <f t="shared" si="12"/>
        <v>N</v>
      </c>
    </row>
    <row r="49" spans="1:34">
      <c r="A49" s="11">
        <v>48</v>
      </c>
      <c r="B49" s="3" t="s">
        <v>21</v>
      </c>
      <c r="C49" s="3" t="s">
        <v>23</v>
      </c>
      <c r="D49" s="3" t="s">
        <v>22</v>
      </c>
      <c r="E49" s="3" t="s">
        <v>24</v>
      </c>
      <c r="F49" s="3">
        <v>85004</v>
      </c>
      <c r="G49" s="3" t="s">
        <v>27</v>
      </c>
      <c r="H49" s="11" t="s">
        <v>25</v>
      </c>
      <c r="I49" s="11"/>
      <c r="J49" s="3" t="s">
        <v>26</v>
      </c>
      <c r="K49" s="3" t="s">
        <v>28</v>
      </c>
      <c r="L49" s="3" t="s">
        <v>76</v>
      </c>
      <c r="M49" s="3">
        <v>12</v>
      </c>
      <c r="N49" s="5">
        <v>42949</v>
      </c>
      <c r="O49" s="5">
        <v>42953</v>
      </c>
      <c r="P49" s="5">
        <v>43318</v>
      </c>
      <c r="Q49" s="5">
        <v>43318</v>
      </c>
      <c r="R49" s="11"/>
      <c r="S49" s="11"/>
      <c r="T49" s="11"/>
      <c r="U49" s="11" t="str">
        <f t="shared" si="0"/>
        <v>NB</v>
      </c>
      <c r="V49" s="3">
        <v>1356</v>
      </c>
      <c r="W49" s="11">
        <f t="shared" si="1"/>
        <v>1233.96</v>
      </c>
      <c r="X49" s="11">
        <f t="shared" si="2"/>
        <v>94.920000000000016</v>
      </c>
      <c r="Y49" s="11">
        <f t="shared" si="3"/>
        <v>27.12</v>
      </c>
      <c r="Z49" s="11">
        <f t="shared" si="4"/>
        <v>0</v>
      </c>
      <c r="AA49" s="11">
        <f t="shared" si="5"/>
        <v>0</v>
      </c>
      <c r="AB49" s="11">
        <f t="shared" si="6"/>
        <v>0.02</v>
      </c>
      <c r="AC49" s="11">
        <f t="shared" si="7"/>
        <v>27.12</v>
      </c>
      <c r="AD49" s="11">
        <f t="shared" si="8"/>
        <v>2.2600000000000002</v>
      </c>
      <c r="AE49" s="11" t="str">
        <f t="shared" si="9"/>
        <v>Paid in full</v>
      </c>
      <c r="AF49" s="11" t="str">
        <f t="shared" si="10"/>
        <v>Not Applicable</v>
      </c>
      <c r="AG49" s="11" t="str">
        <f t="shared" si="11"/>
        <v>Y</v>
      </c>
      <c r="AH49" s="8" t="str">
        <f t="shared" si="12"/>
        <v>N</v>
      </c>
    </row>
    <row r="50" spans="1:34">
      <c r="A50" s="11">
        <v>49</v>
      </c>
      <c r="B50" s="3" t="s">
        <v>21</v>
      </c>
      <c r="C50" s="3" t="s">
        <v>23</v>
      </c>
      <c r="D50" s="3" t="s">
        <v>22</v>
      </c>
      <c r="E50" s="3" t="s">
        <v>24</v>
      </c>
      <c r="F50" s="3">
        <v>85004</v>
      </c>
      <c r="G50" s="3" t="s">
        <v>27</v>
      </c>
      <c r="H50" s="11" t="s">
        <v>25</v>
      </c>
      <c r="I50" s="11"/>
      <c r="J50" s="3" t="s">
        <v>26</v>
      </c>
      <c r="K50" s="3" t="s">
        <v>28</v>
      </c>
      <c r="L50" s="3" t="s">
        <v>77</v>
      </c>
      <c r="M50" s="3">
        <v>12</v>
      </c>
      <c r="N50" s="5">
        <v>42955</v>
      </c>
      <c r="O50" s="5">
        <v>42958</v>
      </c>
      <c r="P50" s="5">
        <v>43323</v>
      </c>
      <c r="Q50" s="5">
        <v>43323</v>
      </c>
      <c r="R50" s="11"/>
      <c r="S50" s="11"/>
      <c r="T50" s="11"/>
      <c r="U50" s="11" t="str">
        <f t="shared" si="0"/>
        <v>NB</v>
      </c>
      <c r="V50" s="3">
        <v>1100</v>
      </c>
      <c r="W50" s="11">
        <f t="shared" si="1"/>
        <v>1001</v>
      </c>
      <c r="X50" s="11">
        <f t="shared" si="2"/>
        <v>77.000000000000014</v>
      </c>
      <c r="Y50" s="11">
        <f t="shared" si="3"/>
        <v>22</v>
      </c>
      <c r="Z50" s="11">
        <f t="shared" si="4"/>
        <v>0</v>
      </c>
      <c r="AA50" s="11">
        <f t="shared" si="5"/>
        <v>0</v>
      </c>
      <c r="AB50" s="11">
        <f t="shared" si="6"/>
        <v>0.02</v>
      </c>
      <c r="AC50" s="11">
        <f t="shared" si="7"/>
        <v>22</v>
      </c>
      <c r="AD50" s="11">
        <f t="shared" si="8"/>
        <v>1.8333333333333333</v>
      </c>
      <c r="AE50" s="11" t="str">
        <f t="shared" si="9"/>
        <v>Paid in full</v>
      </c>
      <c r="AF50" s="11" t="str">
        <f t="shared" si="10"/>
        <v>Not Applicable</v>
      </c>
      <c r="AG50" s="11" t="str">
        <f t="shared" si="11"/>
        <v>Y</v>
      </c>
      <c r="AH50" s="8" t="str">
        <f t="shared" si="12"/>
        <v>N</v>
      </c>
    </row>
    <row r="51" spans="1:34">
      <c r="A51" s="11">
        <v>50</v>
      </c>
      <c r="B51" s="3" t="s">
        <v>21</v>
      </c>
      <c r="C51" s="3" t="s">
        <v>23</v>
      </c>
      <c r="D51" s="3" t="s">
        <v>22</v>
      </c>
      <c r="E51" s="3" t="s">
        <v>24</v>
      </c>
      <c r="F51" s="3">
        <v>85004</v>
      </c>
      <c r="G51" s="3" t="s">
        <v>27</v>
      </c>
      <c r="H51" s="11" t="s">
        <v>25</v>
      </c>
      <c r="I51" s="11"/>
      <c r="J51" s="3" t="s">
        <v>26</v>
      </c>
      <c r="K51" s="3" t="s">
        <v>28</v>
      </c>
      <c r="L51" s="3" t="s">
        <v>78</v>
      </c>
      <c r="M51" s="3">
        <v>12</v>
      </c>
      <c r="N51" s="5">
        <v>42959</v>
      </c>
      <c r="O51" s="5">
        <v>42963</v>
      </c>
      <c r="P51" s="5">
        <v>43328</v>
      </c>
      <c r="Q51" s="5">
        <v>43328</v>
      </c>
      <c r="R51" s="11"/>
      <c r="S51" s="11"/>
      <c r="T51" s="11"/>
      <c r="U51" s="11" t="str">
        <f t="shared" si="0"/>
        <v>NB</v>
      </c>
      <c r="V51" s="3">
        <v>1245</v>
      </c>
      <c r="W51" s="11">
        <f t="shared" si="1"/>
        <v>1132.95</v>
      </c>
      <c r="X51" s="11">
        <f t="shared" si="2"/>
        <v>87.15</v>
      </c>
      <c r="Y51" s="11">
        <f t="shared" si="3"/>
        <v>24.900000000000002</v>
      </c>
      <c r="Z51" s="11">
        <f t="shared" si="4"/>
        <v>0</v>
      </c>
      <c r="AA51" s="11">
        <f t="shared" si="5"/>
        <v>0</v>
      </c>
      <c r="AB51" s="11">
        <f t="shared" si="6"/>
        <v>0.02</v>
      </c>
      <c r="AC51" s="11">
        <f t="shared" si="7"/>
        <v>24.900000000000002</v>
      </c>
      <c r="AD51" s="11">
        <f t="shared" si="8"/>
        <v>2.0750000000000002</v>
      </c>
      <c r="AE51" s="11" t="str">
        <f t="shared" si="9"/>
        <v>Paid in full</v>
      </c>
      <c r="AF51" s="11" t="str">
        <f t="shared" si="10"/>
        <v>Not Applicable</v>
      </c>
      <c r="AG51" s="11" t="str">
        <f t="shared" si="11"/>
        <v>Y</v>
      </c>
      <c r="AH51" s="8" t="str">
        <f t="shared" si="12"/>
        <v>N</v>
      </c>
    </row>
    <row r="52" spans="1:34">
      <c r="A52" s="11">
        <v>51</v>
      </c>
      <c r="B52" s="3" t="s">
        <v>21</v>
      </c>
      <c r="C52" s="3" t="s">
        <v>23</v>
      </c>
      <c r="D52" s="3" t="s">
        <v>22</v>
      </c>
      <c r="E52" s="3" t="s">
        <v>24</v>
      </c>
      <c r="F52" s="3">
        <v>85004</v>
      </c>
      <c r="G52" s="3" t="s">
        <v>27</v>
      </c>
      <c r="H52" s="11" t="s">
        <v>25</v>
      </c>
      <c r="I52" s="11"/>
      <c r="J52" s="3" t="s">
        <v>26</v>
      </c>
      <c r="K52" s="3" t="s">
        <v>28</v>
      </c>
      <c r="L52" s="3" t="s">
        <v>79</v>
      </c>
      <c r="M52" s="3">
        <v>12</v>
      </c>
      <c r="N52" s="5">
        <v>42964</v>
      </c>
      <c r="O52" s="5">
        <v>42967</v>
      </c>
      <c r="P52" s="5">
        <v>43332</v>
      </c>
      <c r="Q52" s="5">
        <v>43332</v>
      </c>
      <c r="R52" s="11"/>
      <c r="S52" s="11"/>
      <c r="T52" s="11"/>
      <c r="U52" s="11" t="str">
        <f t="shared" si="0"/>
        <v>NB</v>
      </c>
      <c r="V52" s="3">
        <v>1325</v>
      </c>
      <c r="W52" s="11">
        <f t="shared" si="1"/>
        <v>1205.75</v>
      </c>
      <c r="X52" s="11">
        <f t="shared" si="2"/>
        <v>92.750000000000014</v>
      </c>
      <c r="Y52" s="11">
        <f t="shared" si="3"/>
        <v>26.5</v>
      </c>
      <c r="Z52" s="11">
        <f t="shared" si="4"/>
        <v>0</v>
      </c>
      <c r="AA52" s="11">
        <f t="shared" si="5"/>
        <v>0</v>
      </c>
      <c r="AB52" s="11">
        <f t="shared" si="6"/>
        <v>0.02</v>
      </c>
      <c r="AC52" s="11">
        <f t="shared" si="7"/>
        <v>26.5</v>
      </c>
      <c r="AD52" s="11">
        <f t="shared" si="8"/>
        <v>2.2083333333333335</v>
      </c>
      <c r="AE52" s="11" t="str">
        <f t="shared" si="9"/>
        <v>Paid in full</v>
      </c>
      <c r="AF52" s="11" t="str">
        <f t="shared" si="10"/>
        <v>Not Applicable</v>
      </c>
      <c r="AG52" s="11" t="str">
        <f t="shared" si="11"/>
        <v>Y</v>
      </c>
      <c r="AH52" s="8" t="str">
        <f t="shared" si="12"/>
        <v>N</v>
      </c>
    </row>
    <row r="53" spans="1:34">
      <c r="A53" s="11">
        <v>52</v>
      </c>
      <c r="B53" s="3" t="s">
        <v>21</v>
      </c>
      <c r="C53" s="3" t="s">
        <v>23</v>
      </c>
      <c r="D53" s="3" t="s">
        <v>22</v>
      </c>
      <c r="E53" s="3" t="s">
        <v>24</v>
      </c>
      <c r="F53" s="3">
        <v>85004</v>
      </c>
      <c r="G53" s="3" t="s">
        <v>27</v>
      </c>
      <c r="H53" s="11" t="s">
        <v>25</v>
      </c>
      <c r="I53" s="11"/>
      <c r="J53" s="3" t="s">
        <v>26</v>
      </c>
      <c r="K53" s="3" t="s">
        <v>28</v>
      </c>
      <c r="L53" s="3" t="s">
        <v>80</v>
      </c>
      <c r="M53" s="3">
        <v>6</v>
      </c>
      <c r="N53" s="5">
        <v>43127</v>
      </c>
      <c r="O53" s="5">
        <v>43129</v>
      </c>
      <c r="P53" s="5">
        <v>43310</v>
      </c>
      <c r="Q53" s="5">
        <v>43310</v>
      </c>
      <c r="R53" s="11"/>
      <c r="S53" s="11"/>
      <c r="T53" s="11"/>
      <c r="U53" s="11" t="str">
        <f t="shared" si="0"/>
        <v>NB</v>
      </c>
      <c r="V53" s="3">
        <v>957</v>
      </c>
      <c r="W53" s="11">
        <f t="shared" si="1"/>
        <v>870.87</v>
      </c>
      <c r="X53" s="11">
        <f t="shared" si="2"/>
        <v>66.990000000000009</v>
      </c>
      <c r="Y53" s="11">
        <f t="shared" si="3"/>
        <v>19.14</v>
      </c>
      <c r="Z53" s="11">
        <f t="shared" si="4"/>
        <v>0</v>
      </c>
      <c r="AA53" s="11">
        <f t="shared" si="5"/>
        <v>0</v>
      </c>
      <c r="AB53" s="11">
        <f t="shared" si="6"/>
        <v>0.02</v>
      </c>
      <c r="AC53" s="11">
        <f t="shared" si="7"/>
        <v>19.14</v>
      </c>
      <c r="AD53" s="11">
        <f t="shared" si="8"/>
        <v>3.19</v>
      </c>
      <c r="AE53" s="11" t="str">
        <f t="shared" si="9"/>
        <v>Paid in full</v>
      </c>
      <c r="AF53" s="11" t="str">
        <f t="shared" si="10"/>
        <v>Not Applicable</v>
      </c>
      <c r="AG53" s="11" t="str">
        <f t="shared" si="11"/>
        <v>Y</v>
      </c>
      <c r="AH53" s="8" t="str">
        <f t="shared" si="12"/>
        <v>N</v>
      </c>
    </row>
    <row r="54" spans="1:34">
      <c r="A54" s="11">
        <v>53</v>
      </c>
      <c r="B54" s="3" t="s">
        <v>21</v>
      </c>
      <c r="C54" s="3" t="s">
        <v>23</v>
      </c>
      <c r="D54" s="3" t="s">
        <v>22</v>
      </c>
      <c r="E54" s="3" t="s">
        <v>24</v>
      </c>
      <c r="F54" s="3">
        <v>85004</v>
      </c>
      <c r="G54" s="3" t="s">
        <v>27</v>
      </c>
      <c r="H54" s="11" t="s">
        <v>25</v>
      </c>
      <c r="I54" s="11"/>
      <c r="J54" s="3" t="s">
        <v>26</v>
      </c>
      <c r="K54" s="3" t="s">
        <v>28</v>
      </c>
      <c r="L54" s="3" t="s">
        <v>81</v>
      </c>
      <c r="M54" s="3">
        <v>6</v>
      </c>
      <c r="N54" s="5">
        <v>43104</v>
      </c>
      <c r="O54" s="5">
        <v>43106</v>
      </c>
      <c r="P54" s="5">
        <v>43287</v>
      </c>
      <c r="Q54" s="5">
        <v>43287</v>
      </c>
      <c r="R54" s="11"/>
      <c r="S54" s="11"/>
      <c r="T54" s="11"/>
      <c r="U54" s="11" t="str">
        <f t="shared" si="0"/>
        <v>NB</v>
      </c>
      <c r="V54" s="3">
        <v>589</v>
      </c>
      <c r="W54" s="11">
        <f t="shared" si="1"/>
        <v>535.99</v>
      </c>
      <c r="X54" s="11">
        <f t="shared" si="2"/>
        <v>41.230000000000004</v>
      </c>
      <c r="Y54" s="11">
        <f t="shared" si="3"/>
        <v>11.78</v>
      </c>
      <c r="Z54" s="11">
        <f t="shared" si="4"/>
        <v>0</v>
      </c>
      <c r="AA54" s="11">
        <f t="shared" si="5"/>
        <v>0</v>
      </c>
      <c r="AB54" s="11">
        <f t="shared" si="6"/>
        <v>0.02</v>
      </c>
      <c r="AC54" s="11">
        <f t="shared" si="7"/>
        <v>11.78</v>
      </c>
      <c r="AD54" s="11">
        <f t="shared" si="8"/>
        <v>1.9633333333333332</v>
      </c>
      <c r="AE54" s="11" t="str">
        <f t="shared" si="9"/>
        <v>Paid in full</v>
      </c>
      <c r="AF54" s="11" t="str">
        <f t="shared" si="10"/>
        <v>Not Applicable</v>
      </c>
      <c r="AG54" s="11" t="str">
        <f t="shared" si="11"/>
        <v>Y</v>
      </c>
      <c r="AH54" s="8" t="str">
        <f t="shared" si="12"/>
        <v>N</v>
      </c>
    </row>
    <row r="55" spans="1:34">
      <c r="A55" s="11">
        <v>54</v>
      </c>
      <c r="B55" s="3" t="s">
        <v>21</v>
      </c>
      <c r="C55" s="3" t="s">
        <v>23</v>
      </c>
      <c r="D55" s="3" t="s">
        <v>22</v>
      </c>
      <c r="E55" s="3" t="s">
        <v>24</v>
      </c>
      <c r="F55" s="3">
        <v>85004</v>
      </c>
      <c r="G55" s="3" t="s">
        <v>27</v>
      </c>
      <c r="H55" s="11" t="s">
        <v>25</v>
      </c>
      <c r="I55" s="11"/>
      <c r="J55" s="3" t="s">
        <v>26</v>
      </c>
      <c r="K55" s="3" t="s">
        <v>28</v>
      </c>
      <c r="L55" s="3" t="s">
        <v>82</v>
      </c>
      <c r="M55" s="3">
        <v>6</v>
      </c>
      <c r="N55" s="5">
        <v>43007</v>
      </c>
      <c r="O55" s="5">
        <v>43008</v>
      </c>
      <c r="P55" s="5">
        <v>43189</v>
      </c>
      <c r="Q55" s="5">
        <v>43189</v>
      </c>
      <c r="R55" s="11"/>
      <c r="S55" s="11"/>
      <c r="T55" s="11"/>
      <c r="U55" s="11" t="str">
        <f t="shared" si="0"/>
        <v>NB</v>
      </c>
      <c r="V55" s="3">
        <v>568</v>
      </c>
      <c r="W55" s="11">
        <f t="shared" si="1"/>
        <v>516.88</v>
      </c>
      <c r="X55" s="11">
        <f t="shared" si="2"/>
        <v>39.760000000000005</v>
      </c>
      <c r="Y55" s="11">
        <f t="shared" si="3"/>
        <v>11.36</v>
      </c>
      <c r="Z55" s="11">
        <f t="shared" si="4"/>
        <v>0</v>
      </c>
      <c r="AA55" s="11">
        <f t="shared" si="5"/>
        <v>0</v>
      </c>
      <c r="AB55" s="11">
        <f t="shared" si="6"/>
        <v>0.02</v>
      </c>
      <c r="AC55" s="11">
        <f t="shared" si="7"/>
        <v>11.36</v>
      </c>
      <c r="AD55" s="11">
        <f t="shared" si="8"/>
        <v>1.8933333333333333</v>
      </c>
      <c r="AE55" s="11" t="str">
        <f t="shared" si="9"/>
        <v>Paid in full</v>
      </c>
      <c r="AF55" s="11" t="str">
        <f t="shared" si="10"/>
        <v>Not Applicable</v>
      </c>
      <c r="AG55" s="11" t="str">
        <f t="shared" si="11"/>
        <v>Y</v>
      </c>
      <c r="AH55" s="8" t="str">
        <f t="shared" si="12"/>
        <v>N</v>
      </c>
    </row>
    <row r="56" spans="1:34">
      <c r="A56" s="11">
        <v>55</v>
      </c>
      <c r="B56" s="3" t="s">
        <v>21</v>
      </c>
      <c r="C56" s="3" t="s">
        <v>23</v>
      </c>
      <c r="D56" s="3" t="s">
        <v>22</v>
      </c>
      <c r="E56" s="3" t="s">
        <v>24</v>
      </c>
      <c r="F56" s="3">
        <v>85004</v>
      </c>
      <c r="G56" s="3" t="s">
        <v>27</v>
      </c>
      <c r="H56" s="11" t="s">
        <v>25</v>
      </c>
      <c r="I56" s="11"/>
      <c r="J56" s="3" t="s">
        <v>26</v>
      </c>
      <c r="K56" s="3" t="s">
        <v>28</v>
      </c>
      <c r="L56" s="3" t="s">
        <v>83</v>
      </c>
      <c r="M56" s="3">
        <v>6</v>
      </c>
      <c r="N56" s="5">
        <v>43049</v>
      </c>
      <c r="O56" s="5">
        <v>43051</v>
      </c>
      <c r="P56" s="5">
        <v>43232</v>
      </c>
      <c r="Q56" s="5">
        <v>43232</v>
      </c>
      <c r="R56" s="11"/>
      <c r="S56" s="11"/>
      <c r="T56" s="11"/>
      <c r="U56" s="11" t="str">
        <f t="shared" si="0"/>
        <v>NB</v>
      </c>
      <c r="V56" s="3">
        <v>548</v>
      </c>
      <c r="W56" s="11">
        <f t="shared" si="1"/>
        <v>498.68</v>
      </c>
      <c r="X56" s="11">
        <f t="shared" si="2"/>
        <v>38.360000000000007</v>
      </c>
      <c r="Y56" s="11">
        <f t="shared" si="3"/>
        <v>10.96</v>
      </c>
      <c r="Z56" s="11">
        <f t="shared" si="4"/>
        <v>0</v>
      </c>
      <c r="AA56" s="11">
        <f t="shared" si="5"/>
        <v>0</v>
      </c>
      <c r="AB56" s="11">
        <f t="shared" si="6"/>
        <v>0.02</v>
      </c>
      <c r="AC56" s="11">
        <f t="shared" si="7"/>
        <v>10.96</v>
      </c>
      <c r="AD56" s="11">
        <f t="shared" si="8"/>
        <v>1.8266666666666669</v>
      </c>
      <c r="AE56" s="11" t="str">
        <f t="shared" si="9"/>
        <v>Paid in full</v>
      </c>
      <c r="AF56" s="11" t="str">
        <f t="shared" si="10"/>
        <v>Not Applicable</v>
      </c>
      <c r="AG56" s="11" t="str">
        <f t="shared" si="11"/>
        <v>Y</v>
      </c>
      <c r="AH56" s="8" t="str">
        <f t="shared" si="12"/>
        <v>N</v>
      </c>
    </row>
    <row r="57" spans="1:34">
      <c r="A57" s="11">
        <v>56</v>
      </c>
      <c r="B57" s="3" t="s">
        <v>21</v>
      </c>
      <c r="C57" s="3" t="s">
        <v>23</v>
      </c>
      <c r="D57" s="3" t="s">
        <v>22</v>
      </c>
      <c r="E57" s="3" t="s">
        <v>24</v>
      </c>
      <c r="F57" s="3">
        <v>85004</v>
      </c>
      <c r="G57" s="3" t="s">
        <v>27</v>
      </c>
      <c r="H57" s="11" t="s">
        <v>25</v>
      </c>
      <c r="I57" s="11"/>
      <c r="J57" s="3" t="s">
        <v>26</v>
      </c>
      <c r="K57" s="3" t="s">
        <v>28</v>
      </c>
      <c r="L57" s="3" t="s">
        <v>84</v>
      </c>
      <c r="M57" s="3">
        <v>6</v>
      </c>
      <c r="N57" s="5">
        <v>43075</v>
      </c>
      <c r="O57" s="5">
        <v>43077</v>
      </c>
      <c r="P57" s="5">
        <v>43259</v>
      </c>
      <c r="Q57" s="5">
        <v>43259</v>
      </c>
      <c r="R57" s="11"/>
      <c r="S57" s="11"/>
      <c r="T57" s="11"/>
      <c r="U57" s="11" t="str">
        <f t="shared" si="0"/>
        <v>NB</v>
      </c>
      <c r="V57" s="3">
        <v>574</v>
      </c>
      <c r="W57" s="11">
        <f t="shared" si="1"/>
        <v>522.34</v>
      </c>
      <c r="X57" s="11">
        <f t="shared" si="2"/>
        <v>40.180000000000007</v>
      </c>
      <c r="Y57" s="11">
        <f t="shared" si="3"/>
        <v>11.48</v>
      </c>
      <c r="Z57" s="11">
        <f t="shared" si="4"/>
        <v>0</v>
      </c>
      <c r="AA57" s="11">
        <f t="shared" si="5"/>
        <v>0</v>
      </c>
      <c r="AB57" s="11">
        <f t="shared" si="6"/>
        <v>0.02</v>
      </c>
      <c r="AC57" s="11">
        <f t="shared" si="7"/>
        <v>11.48</v>
      </c>
      <c r="AD57" s="11">
        <f t="shared" si="8"/>
        <v>1.9133333333333333</v>
      </c>
      <c r="AE57" s="11" t="str">
        <f t="shared" si="9"/>
        <v>Paid in full</v>
      </c>
      <c r="AF57" s="11" t="str">
        <f t="shared" si="10"/>
        <v>Not Applicable</v>
      </c>
      <c r="AG57" s="11" t="str">
        <f t="shared" si="11"/>
        <v>Y</v>
      </c>
      <c r="AH57" s="8" t="str">
        <f t="shared" si="12"/>
        <v>N</v>
      </c>
    </row>
    <row r="58" spans="1:34">
      <c r="A58" s="11">
        <v>57</v>
      </c>
      <c r="B58" s="3" t="s">
        <v>21</v>
      </c>
      <c r="C58" s="3" t="s">
        <v>23</v>
      </c>
      <c r="D58" s="3" t="s">
        <v>22</v>
      </c>
      <c r="E58" s="3" t="s">
        <v>24</v>
      </c>
      <c r="F58" s="3">
        <v>85004</v>
      </c>
      <c r="G58" s="3" t="s">
        <v>27</v>
      </c>
      <c r="H58" s="11" t="s">
        <v>25</v>
      </c>
      <c r="I58" s="11"/>
      <c r="J58" s="3" t="s">
        <v>26</v>
      </c>
      <c r="K58" s="3" t="s">
        <v>28</v>
      </c>
      <c r="L58" s="3" t="s">
        <v>85</v>
      </c>
      <c r="M58" s="3">
        <v>6</v>
      </c>
      <c r="N58" s="5">
        <v>42955</v>
      </c>
      <c r="O58" s="5">
        <v>42957</v>
      </c>
      <c r="P58" s="5">
        <v>43141</v>
      </c>
      <c r="Q58" s="5">
        <v>43141</v>
      </c>
      <c r="R58" s="11"/>
      <c r="S58" s="11"/>
      <c r="T58" s="11"/>
      <c r="U58" s="11" t="str">
        <f t="shared" si="0"/>
        <v>NB</v>
      </c>
      <c r="V58" s="3">
        <v>586</v>
      </c>
      <c r="W58" s="11">
        <f t="shared" si="1"/>
        <v>533.26</v>
      </c>
      <c r="X58" s="11">
        <f t="shared" si="2"/>
        <v>41.02</v>
      </c>
      <c r="Y58" s="11">
        <f t="shared" si="3"/>
        <v>11.72</v>
      </c>
      <c r="Z58" s="11">
        <f t="shared" si="4"/>
        <v>0</v>
      </c>
      <c r="AA58" s="11">
        <f t="shared" si="5"/>
        <v>0</v>
      </c>
      <c r="AB58" s="11">
        <f t="shared" si="6"/>
        <v>0.02</v>
      </c>
      <c r="AC58" s="11">
        <f t="shared" si="7"/>
        <v>11.72</v>
      </c>
      <c r="AD58" s="11">
        <f t="shared" si="8"/>
        <v>1.9533333333333334</v>
      </c>
      <c r="AE58" s="11" t="str">
        <f t="shared" si="9"/>
        <v>Paid in full</v>
      </c>
      <c r="AF58" s="11" t="str">
        <f t="shared" si="10"/>
        <v>Not Applicable</v>
      </c>
      <c r="AG58" s="11" t="str">
        <f t="shared" si="11"/>
        <v>Y</v>
      </c>
      <c r="AH58" s="8" t="str">
        <f t="shared" si="12"/>
        <v>N</v>
      </c>
    </row>
    <row r="59" spans="1:34">
      <c r="A59" s="11">
        <v>58</v>
      </c>
      <c r="B59" s="3" t="s">
        <v>21</v>
      </c>
      <c r="C59" s="3" t="s">
        <v>23</v>
      </c>
      <c r="D59" s="3" t="s">
        <v>22</v>
      </c>
      <c r="E59" s="3" t="s">
        <v>24</v>
      </c>
      <c r="F59" s="3">
        <v>85004</v>
      </c>
      <c r="G59" s="3" t="s">
        <v>27</v>
      </c>
      <c r="H59" s="11" t="s">
        <v>25</v>
      </c>
      <c r="I59" s="11"/>
      <c r="J59" s="3" t="s">
        <v>26</v>
      </c>
      <c r="K59" s="3" t="s">
        <v>28</v>
      </c>
      <c r="L59" s="3" t="s">
        <v>86</v>
      </c>
      <c r="M59" s="3">
        <v>6</v>
      </c>
      <c r="N59" s="5">
        <v>42962</v>
      </c>
      <c r="O59" s="5">
        <v>42964</v>
      </c>
      <c r="P59" s="5">
        <v>43148</v>
      </c>
      <c r="Q59" s="5">
        <v>43148</v>
      </c>
      <c r="R59" s="11"/>
      <c r="S59" s="11"/>
      <c r="T59" s="11"/>
      <c r="U59" s="11" t="str">
        <f t="shared" si="0"/>
        <v>NB</v>
      </c>
      <c r="V59" s="3">
        <v>587</v>
      </c>
      <c r="W59" s="11">
        <f t="shared" si="1"/>
        <v>534.17000000000007</v>
      </c>
      <c r="X59" s="11">
        <f t="shared" si="2"/>
        <v>41.09</v>
      </c>
      <c r="Y59" s="11">
        <f t="shared" si="3"/>
        <v>11.74</v>
      </c>
      <c r="Z59" s="11">
        <f t="shared" si="4"/>
        <v>0</v>
      </c>
      <c r="AA59" s="11">
        <f t="shared" si="5"/>
        <v>0</v>
      </c>
      <c r="AB59" s="11">
        <f t="shared" si="6"/>
        <v>0.02</v>
      </c>
      <c r="AC59" s="11">
        <f t="shared" si="7"/>
        <v>11.74</v>
      </c>
      <c r="AD59" s="11">
        <f t="shared" si="8"/>
        <v>1.9566666666666668</v>
      </c>
      <c r="AE59" s="11" t="str">
        <f t="shared" si="9"/>
        <v>Paid in full</v>
      </c>
      <c r="AF59" s="11" t="str">
        <f t="shared" si="10"/>
        <v>Not Applicable</v>
      </c>
      <c r="AG59" s="11" t="str">
        <f t="shared" si="11"/>
        <v>Y</v>
      </c>
      <c r="AH59" s="8" t="str">
        <f t="shared" si="12"/>
        <v>N</v>
      </c>
    </row>
    <row r="60" spans="1:34">
      <c r="A60" s="11">
        <v>59</v>
      </c>
      <c r="B60" s="3" t="s">
        <v>21</v>
      </c>
      <c r="C60" s="3" t="s">
        <v>23</v>
      </c>
      <c r="D60" s="3" t="s">
        <v>22</v>
      </c>
      <c r="E60" s="3" t="s">
        <v>24</v>
      </c>
      <c r="F60" s="3">
        <v>85004</v>
      </c>
      <c r="G60" s="3" t="s">
        <v>27</v>
      </c>
      <c r="H60" s="11" t="s">
        <v>25</v>
      </c>
      <c r="I60" s="11"/>
      <c r="J60" s="3" t="s">
        <v>26</v>
      </c>
      <c r="K60" s="3" t="s">
        <v>28</v>
      </c>
      <c r="L60" s="3" t="s">
        <v>87</v>
      </c>
      <c r="M60" s="3">
        <v>6</v>
      </c>
      <c r="N60" s="5">
        <v>43117</v>
      </c>
      <c r="O60" s="5">
        <v>43120</v>
      </c>
      <c r="P60" s="5">
        <v>43301</v>
      </c>
      <c r="Q60" s="5">
        <v>43301</v>
      </c>
      <c r="R60" s="11"/>
      <c r="S60" s="11"/>
      <c r="T60" s="11"/>
      <c r="U60" s="11" t="str">
        <f t="shared" si="0"/>
        <v>NB</v>
      </c>
      <c r="V60" s="3">
        <v>523</v>
      </c>
      <c r="W60" s="11">
        <f t="shared" si="1"/>
        <v>475.93</v>
      </c>
      <c r="X60" s="11">
        <f t="shared" si="2"/>
        <v>36.610000000000007</v>
      </c>
      <c r="Y60" s="11">
        <f t="shared" si="3"/>
        <v>10.46</v>
      </c>
      <c r="Z60" s="11">
        <f t="shared" si="4"/>
        <v>0</v>
      </c>
      <c r="AA60" s="11">
        <f t="shared" si="5"/>
        <v>0</v>
      </c>
      <c r="AB60" s="11">
        <f t="shared" si="6"/>
        <v>0.02</v>
      </c>
      <c r="AC60" s="11">
        <f t="shared" si="7"/>
        <v>10.46</v>
      </c>
      <c r="AD60" s="11">
        <f t="shared" si="8"/>
        <v>1.7433333333333334</v>
      </c>
      <c r="AE60" s="11" t="str">
        <f t="shared" si="9"/>
        <v>Paid in full</v>
      </c>
      <c r="AF60" s="11" t="str">
        <f t="shared" si="10"/>
        <v>Not Applicable</v>
      </c>
      <c r="AG60" s="11" t="str">
        <f t="shared" si="11"/>
        <v>Y</v>
      </c>
      <c r="AH60" s="8" t="str">
        <f t="shared" si="12"/>
        <v>N</v>
      </c>
    </row>
    <row r="61" spans="1:34">
      <c r="A61" s="11">
        <v>60</v>
      </c>
      <c r="B61" s="3" t="s">
        <v>21</v>
      </c>
      <c r="C61" s="3" t="s">
        <v>23</v>
      </c>
      <c r="D61" s="3" t="s">
        <v>22</v>
      </c>
      <c r="E61" s="3" t="s">
        <v>24</v>
      </c>
      <c r="F61" s="3">
        <v>85004</v>
      </c>
      <c r="G61" s="3" t="s">
        <v>27</v>
      </c>
      <c r="H61" s="11" t="s">
        <v>25</v>
      </c>
      <c r="I61" s="11"/>
      <c r="J61" s="3" t="s">
        <v>26</v>
      </c>
      <c r="K61" s="3" t="s">
        <v>28</v>
      </c>
      <c r="L61" s="3" t="s">
        <v>88</v>
      </c>
      <c r="M61" s="3">
        <v>6</v>
      </c>
      <c r="N61" s="5">
        <v>43130</v>
      </c>
      <c r="O61" s="5">
        <v>43131</v>
      </c>
      <c r="P61" s="5">
        <v>43312</v>
      </c>
      <c r="Q61" s="5">
        <v>43312</v>
      </c>
      <c r="R61" s="11"/>
      <c r="S61" s="11"/>
      <c r="T61" s="11"/>
      <c r="U61" s="11" t="str">
        <f t="shared" si="0"/>
        <v>NB</v>
      </c>
      <c r="V61" s="3">
        <v>512</v>
      </c>
      <c r="W61" s="11">
        <f t="shared" si="1"/>
        <v>465.92</v>
      </c>
      <c r="X61" s="11">
        <f t="shared" si="2"/>
        <v>35.840000000000003</v>
      </c>
      <c r="Y61" s="11">
        <f t="shared" si="3"/>
        <v>10.24</v>
      </c>
      <c r="Z61" s="11">
        <f t="shared" si="4"/>
        <v>0</v>
      </c>
      <c r="AA61" s="11">
        <f t="shared" si="5"/>
        <v>0</v>
      </c>
      <c r="AB61" s="11">
        <f t="shared" si="6"/>
        <v>0.02</v>
      </c>
      <c r="AC61" s="11">
        <f t="shared" si="7"/>
        <v>10.24</v>
      </c>
      <c r="AD61" s="11">
        <f t="shared" si="8"/>
        <v>1.7066666666666668</v>
      </c>
      <c r="AE61" s="11" t="str">
        <f t="shared" si="9"/>
        <v>Paid in full</v>
      </c>
      <c r="AF61" s="11" t="str">
        <f t="shared" si="10"/>
        <v>Not Applicable</v>
      </c>
      <c r="AG61" s="11" t="str">
        <f t="shared" si="11"/>
        <v>Y</v>
      </c>
      <c r="AH61" s="8" t="str">
        <f t="shared" si="12"/>
        <v>N</v>
      </c>
    </row>
    <row r="62" spans="1:34">
      <c r="A62" s="11">
        <v>61</v>
      </c>
      <c r="B62" s="3" t="s">
        <v>21</v>
      </c>
      <c r="C62" s="3" t="s">
        <v>23</v>
      </c>
      <c r="D62" s="3" t="s">
        <v>22</v>
      </c>
      <c r="E62" s="3" t="s">
        <v>24</v>
      </c>
      <c r="F62" s="3">
        <v>85004</v>
      </c>
      <c r="G62" s="3" t="s">
        <v>27</v>
      </c>
      <c r="H62" s="11" t="s">
        <v>25</v>
      </c>
      <c r="I62" s="11"/>
      <c r="J62" s="3" t="s">
        <v>26</v>
      </c>
      <c r="K62" s="3" t="s">
        <v>28</v>
      </c>
      <c r="L62" s="3" t="s">
        <v>89</v>
      </c>
      <c r="M62" s="3">
        <v>6</v>
      </c>
      <c r="N62" s="5">
        <v>43047</v>
      </c>
      <c r="O62" s="5">
        <v>43049</v>
      </c>
      <c r="P62" s="5">
        <v>43230</v>
      </c>
      <c r="Q62" s="5">
        <v>43230</v>
      </c>
      <c r="R62" s="11"/>
      <c r="S62" s="11"/>
      <c r="T62" s="11"/>
      <c r="U62" s="11" t="str">
        <f t="shared" si="0"/>
        <v>NB</v>
      </c>
      <c r="V62" s="3">
        <v>532</v>
      </c>
      <c r="W62" s="11">
        <f t="shared" si="1"/>
        <v>484.12</v>
      </c>
      <c r="X62" s="11">
        <f t="shared" si="2"/>
        <v>37.24</v>
      </c>
      <c r="Y62" s="11">
        <f t="shared" si="3"/>
        <v>10.64</v>
      </c>
      <c r="Z62" s="11">
        <f t="shared" si="4"/>
        <v>0</v>
      </c>
      <c r="AA62" s="11">
        <f t="shared" si="5"/>
        <v>0</v>
      </c>
      <c r="AB62" s="11">
        <f t="shared" si="6"/>
        <v>0.02</v>
      </c>
      <c r="AC62" s="11">
        <f t="shared" si="7"/>
        <v>10.64</v>
      </c>
      <c r="AD62" s="11">
        <f t="shared" si="8"/>
        <v>1.7733333333333334</v>
      </c>
      <c r="AE62" s="11" t="str">
        <f t="shared" si="9"/>
        <v>Paid in full</v>
      </c>
      <c r="AF62" s="11" t="str">
        <f t="shared" si="10"/>
        <v>Not Applicable</v>
      </c>
      <c r="AG62" s="11" t="str">
        <f t="shared" si="11"/>
        <v>Y</v>
      </c>
      <c r="AH62" s="8" t="str">
        <f t="shared" si="12"/>
        <v>N</v>
      </c>
    </row>
    <row r="63" spans="1:34">
      <c r="A63" s="11">
        <v>62</v>
      </c>
      <c r="B63" s="3" t="s">
        <v>21</v>
      </c>
      <c r="C63" s="3" t="s">
        <v>23</v>
      </c>
      <c r="D63" s="3" t="s">
        <v>22</v>
      </c>
      <c r="E63" s="3" t="s">
        <v>24</v>
      </c>
      <c r="F63" s="3">
        <v>85004</v>
      </c>
      <c r="G63" s="3" t="s">
        <v>27</v>
      </c>
      <c r="H63" s="11" t="s">
        <v>25</v>
      </c>
      <c r="I63" s="11"/>
      <c r="J63" s="3" t="s">
        <v>26</v>
      </c>
      <c r="K63" s="3" t="s">
        <v>28</v>
      </c>
      <c r="L63" s="3" t="s">
        <v>90</v>
      </c>
      <c r="M63" s="3">
        <v>6</v>
      </c>
      <c r="N63" s="5">
        <v>43107</v>
      </c>
      <c r="O63" s="5">
        <v>43110</v>
      </c>
      <c r="P63" s="5">
        <v>43291</v>
      </c>
      <c r="Q63" s="5">
        <v>43291</v>
      </c>
      <c r="R63" s="11"/>
      <c r="S63" s="11"/>
      <c r="T63" s="11"/>
      <c r="U63" s="11" t="str">
        <f t="shared" si="0"/>
        <v>NB</v>
      </c>
      <c r="V63" s="3">
        <v>632</v>
      </c>
      <c r="W63" s="11">
        <f t="shared" si="1"/>
        <v>575.12</v>
      </c>
      <c r="X63" s="11">
        <f t="shared" si="2"/>
        <v>44.24</v>
      </c>
      <c r="Y63" s="11">
        <f t="shared" si="3"/>
        <v>12.64</v>
      </c>
      <c r="Z63" s="11">
        <f t="shared" si="4"/>
        <v>0</v>
      </c>
      <c r="AA63" s="11">
        <f t="shared" si="5"/>
        <v>0</v>
      </c>
      <c r="AB63" s="11">
        <f t="shared" si="6"/>
        <v>0.02</v>
      </c>
      <c r="AC63" s="11">
        <f t="shared" si="7"/>
        <v>12.64</v>
      </c>
      <c r="AD63" s="11">
        <f t="shared" si="8"/>
        <v>2.1066666666666669</v>
      </c>
      <c r="AE63" s="11" t="str">
        <f t="shared" si="9"/>
        <v>Paid in full</v>
      </c>
      <c r="AF63" s="11" t="str">
        <f t="shared" si="10"/>
        <v>Not Applicable</v>
      </c>
      <c r="AG63" s="11" t="str">
        <f t="shared" si="11"/>
        <v>Y</v>
      </c>
      <c r="AH63" s="8" t="str">
        <f t="shared" si="12"/>
        <v>N</v>
      </c>
    </row>
    <row r="64" spans="1:34">
      <c r="A64" s="11">
        <v>63</v>
      </c>
      <c r="B64" s="3" t="s">
        <v>21</v>
      </c>
      <c r="C64" s="3" t="s">
        <v>23</v>
      </c>
      <c r="D64" s="3" t="s">
        <v>22</v>
      </c>
      <c r="E64" s="3" t="s">
        <v>24</v>
      </c>
      <c r="F64" s="3">
        <v>85004</v>
      </c>
      <c r="G64" s="3" t="s">
        <v>27</v>
      </c>
      <c r="H64" s="11" t="s">
        <v>25</v>
      </c>
      <c r="I64" s="11"/>
      <c r="J64" s="3" t="s">
        <v>26</v>
      </c>
      <c r="K64" s="3" t="s">
        <v>28</v>
      </c>
      <c r="L64" s="3" t="s">
        <v>91</v>
      </c>
      <c r="M64" s="3">
        <v>6</v>
      </c>
      <c r="N64" s="5">
        <v>43104</v>
      </c>
      <c r="O64" s="5">
        <v>43106</v>
      </c>
      <c r="P64" s="5">
        <v>43287</v>
      </c>
      <c r="Q64" s="5">
        <v>43287</v>
      </c>
      <c r="R64" s="11"/>
      <c r="S64" s="11"/>
      <c r="T64" s="11"/>
      <c r="U64" s="11" t="str">
        <f t="shared" si="0"/>
        <v>NB</v>
      </c>
      <c r="V64" s="3">
        <v>621</v>
      </c>
      <c r="W64" s="11">
        <f t="shared" si="1"/>
        <v>565.11</v>
      </c>
      <c r="X64" s="11">
        <f t="shared" si="2"/>
        <v>43.470000000000006</v>
      </c>
      <c r="Y64" s="11">
        <f t="shared" si="3"/>
        <v>12.42</v>
      </c>
      <c r="Z64" s="11">
        <f t="shared" si="4"/>
        <v>0</v>
      </c>
      <c r="AA64" s="11">
        <f t="shared" si="5"/>
        <v>0</v>
      </c>
      <c r="AB64" s="11">
        <f t="shared" si="6"/>
        <v>0.02</v>
      </c>
      <c r="AC64" s="11">
        <f t="shared" si="7"/>
        <v>12.42</v>
      </c>
      <c r="AD64" s="11">
        <f t="shared" si="8"/>
        <v>2.0699999999999998</v>
      </c>
      <c r="AE64" s="11" t="str">
        <f t="shared" si="9"/>
        <v>Paid in full</v>
      </c>
      <c r="AF64" s="11" t="str">
        <f t="shared" si="10"/>
        <v>Not Applicable</v>
      </c>
      <c r="AG64" s="11" t="str">
        <f t="shared" si="11"/>
        <v>Y</v>
      </c>
      <c r="AH64" s="8" t="str">
        <f t="shared" si="12"/>
        <v>N</v>
      </c>
    </row>
    <row r="65" spans="1:34">
      <c r="A65" s="11">
        <v>64</v>
      </c>
      <c r="B65" s="3" t="s">
        <v>21</v>
      </c>
      <c r="C65" s="3" t="s">
        <v>23</v>
      </c>
      <c r="D65" s="3" t="s">
        <v>22</v>
      </c>
      <c r="E65" s="3" t="s">
        <v>24</v>
      </c>
      <c r="F65" s="3">
        <v>85004</v>
      </c>
      <c r="G65" s="3" t="s">
        <v>27</v>
      </c>
      <c r="H65" s="11" t="s">
        <v>25</v>
      </c>
      <c r="I65" s="11"/>
      <c r="J65" s="3" t="s">
        <v>26</v>
      </c>
      <c r="K65" s="3" t="s">
        <v>28</v>
      </c>
      <c r="L65" s="3" t="s">
        <v>92</v>
      </c>
      <c r="M65" s="3">
        <v>6</v>
      </c>
      <c r="N65" s="5">
        <v>43110</v>
      </c>
      <c r="O65" s="5">
        <v>43115</v>
      </c>
      <c r="P65" s="5">
        <v>43296</v>
      </c>
      <c r="Q65" s="5">
        <v>43296</v>
      </c>
      <c r="R65" s="11"/>
      <c r="S65" s="11"/>
      <c r="T65" s="11"/>
      <c r="U65" s="11" t="str">
        <f t="shared" si="0"/>
        <v>NB</v>
      </c>
      <c r="V65" s="3">
        <v>612</v>
      </c>
      <c r="W65" s="11">
        <f t="shared" si="1"/>
        <v>556.92000000000007</v>
      </c>
      <c r="X65" s="11">
        <f t="shared" si="2"/>
        <v>42.84</v>
      </c>
      <c r="Y65" s="11">
        <f t="shared" si="3"/>
        <v>12.24</v>
      </c>
      <c r="Z65" s="11">
        <f t="shared" si="4"/>
        <v>0</v>
      </c>
      <c r="AA65" s="11">
        <f t="shared" si="5"/>
        <v>0</v>
      </c>
      <c r="AB65" s="11">
        <f t="shared" si="6"/>
        <v>0.02</v>
      </c>
      <c r="AC65" s="11">
        <f t="shared" si="7"/>
        <v>12.24</v>
      </c>
      <c r="AD65" s="11">
        <f t="shared" si="8"/>
        <v>2.04</v>
      </c>
      <c r="AE65" s="11" t="str">
        <f t="shared" si="9"/>
        <v>Paid in full</v>
      </c>
      <c r="AF65" s="11" t="str">
        <f t="shared" si="10"/>
        <v>Not Applicable</v>
      </c>
      <c r="AG65" s="11" t="str">
        <f t="shared" si="11"/>
        <v>Y</v>
      </c>
      <c r="AH65" s="8" t="str">
        <f t="shared" si="12"/>
        <v>N</v>
      </c>
    </row>
    <row r="66" spans="1:34">
      <c r="A66" s="11">
        <v>65</v>
      </c>
      <c r="B66" s="3" t="s">
        <v>21</v>
      </c>
      <c r="C66" s="3" t="s">
        <v>23</v>
      </c>
      <c r="D66" s="3" t="s">
        <v>22</v>
      </c>
      <c r="E66" s="3" t="s">
        <v>24</v>
      </c>
      <c r="F66" s="3">
        <v>85004</v>
      </c>
      <c r="G66" s="3" t="s">
        <v>27</v>
      </c>
      <c r="H66" s="11" t="s">
        <v>25</v>
      </c>
      <c r="I66" s="11"/>
      <c r="J66" s="3" t="s">
        <v>26</v>
      </c>
      <c r="K66" s="3" t="s">
        <v>28</v>
      </c>
      <c r="L66" s="3" t="s">
        <v>93</v>
      </c>
      <c r="M66" s="3">
        <v>6</v>
      </c>
      <c r="N66" s="5">
        <v>43116</v>
      </c>
      <c r="O66" s="5">
        <v>43120</v>
      </c>
      <c r="P66" s="5">
        <v>43301</v>
      </c>
      <c r="Q66" s="5">
        <v>43301</v>
      </c>
      <c r="R66" s="11"/>
      <c r="S66" s="11"/>
      <c r="T66" s="11"/>
      <c r="U66" s="11" t="str">
        <f t="shared" si="0"/>
        <v>NB</v>
      </c>
      <c r="V66" s="3">
        <v>812</v>
      </c>
      <c r="W66" s="11">
        <f t="shared" si="1"/>
        <v>738.92000000000007</v>
      </c>
      <c r="X66" s="11">
        <f t="shared" si="2"/>
        <v>56.84</v>
      </c>
      <c r="Y66" s="11">
        <f t="shared" si="3"/>
        <v>16.240000000000002</v>
      </c>
      <c r="Z66" s="11">
        <f t="shared" si="4"/>
        <v>0</v>
      </c>
      <c r="AA66" s="11">
        <f t="shared" si="5"/>
        <v>0</v>
      </c>
      <c r="AB66" s="11">
        <f t="shared" si="6"/>
        <v>0.02</v>
      </c>
      <c r="AC66" s="11">
        <f t="shared" si="7"/>
        <v>16.240000000000002</v>
      </c>
      <c r="AD66" s="11">
        <f t="shared" si="8"/>
        <v>2.706666666666667</v>
      </c>
      <c r="AE66" s="11" t="str">
        <f t="shared" si="9"/>
        <v>Paid in full</v>
      </c>
      <c r="AF66" s="11" t="str">
        <f t="shared" si="10"/>
        <v>Not Applicable</v>
      </c>
      <c r="AG66" s="11" t="str">
        <f t="shared" si="11"/>
        <v>Y</v>
      </c>
      <c r="AH66" s="8" t="str">
        <f t="shared" si="12"/>
        <v>N</v>
      </c>
    </row>
    <row r="67" spans="1:34">
      <c r="A67" s="11">
        <v>66</v>
      </c>
      <c r="B67" s="3" t="s">
        <v>21</v>
      </c>
      <c r="C67" s="3" t="s">
        <v>23</v>
      </c>
      <c r="D67" s="3" t="s">
        <v>22</v>
      </c>
      <c r="E67" s="3" t="s">
        <v>24</v>
      </c>
      <c r="F67" s="3">
        <v>85004</v>
      </c>
      <c r="G67" s="3" t="s">
        <v>27</v>
      </c>
      <c r="H67" s="11" t="s">
        <v>25</v>
      </c>
      <c r="I67" s="11"/>
      <c r="J67" s="3" t="s">
        <v>26</v>
      </c>
      <c r="K67" s="3" t="s">
        <v>28</v>
      </c>
      <c r="L67" s="3" t="s">
        <v>94</v>
      </c>
      <c r="M67" s="3">
        <v>6</v>
      </c>
      <c r="N67" s="5">
        <v>43072</v>
      </c>
      <c r="O67" s="5">
        <v>43075</v>
      </c>
      <c r="P67" s="5">
        <v>43257</v>
      </c>
      <c r="Q67" s="5">
        <v>43257</v>
      </c>
      <c r="R67" s="11"/>
      <c r="S67" s="11"/>
      <c r="T67" s="11"/>
      <c r="U67" s="11" t="str">
        <f t="shared" ref="U67:U101" si="13">IF($S67&lt;&gt;"","CN",IF($R67&lt;&gt;"","RN",IF($R67="","NB")))</f>
        <v>NB</v>
      </c>
      <c r="V67" s="3">
        <v>823</v>
      </c>
      <c r="W67" s="11">
        <f t="shared" ref="W67:W101" si="14">IF($AB67=0.02,$V67*0.91,IF($AB67=0.07,$V67*0.86,IF($AB67=0.03,$V67*0.9,IF($AB67=0.08,$V67*0.85))))</f>
        <v>748.93000000000006</v>
      </c>
      <c r="X67" s="11">
        <f t="shared" ref="X67:X101" si="15">V67*0.07</f>
        <v>57.610000000000007</v>
      </c>
      <c r="Y67" s="11">
        <f t="shared" ref="Y67:Y101" si="16">IF($O67&lt;&gt;"",$V67*0.02,0)</f>
        <v>16.46</v>
      </c>
      <c r="Z67" s="11">
        <f t="shared" ref="Z67:Z101" si="17">IF($R67&lt;&gt;"",$V67*0.05,0)</f>
        <v>0</v>
      </c>
      <c r="AA67" s="11">
        <f t="shared" ref="AA67:AA101" si="18">IF($T67&lt;&gt;"",$V67*0.01,0)</f>
        <v>0</v>
      </c>
      <c r="AB67" s="11">
        <f t="shared" ref="AB67:AB101" si="19">IF(AND($Y67&lt;&gt;"",$Z67=0,$AA67=0),0.02,IF(AND($Y67&lt;&gt;"",$Z67&lt;&gt;"",$AA67=0),0.07,IF(AND($Y67&lt;&gt;"",$Z67=0,$AA67&lt;&gt;""),0.03,IF(AND($Y67&lt;&gt;"",$Z67&lt;&gt;"",$AA67&lt;&gt;""),0.08))))</f>
        <v>0.02</v>
      </c>
      <c r="AC67" s="11">
        <f t="shared" ref="AC67:AC101" si="20">$Y67+$Z67+$AA67</f>
        <v>16.46</v>
      </c>
      <c r="AD67" s="11">
        <f t="shared" ref="AD67:AD101" si="21">$AC67/$M67</f>
        <v>2.7433333333333336</v>
      </c>
      <c r="AE67" s="11" t="str">
        <f t="shared" ref="AE67:AE101" si="22">IF(OR($U67="NB",$U67="RN"),"Paid in full","Partial Amt Paid")</f>
        <v>Paid in full</v>
      </c>
      <c r="AF67" s="11" t="str">
        <f t="shared" ref="AF67:AF101" si="23">IF($S67&lt;&gt;"","Missed Comm","Not Applicable")</f>
        <v>Not Applicable</v>
      </c>
      <c r="AG67" s="11" t="str">
        <f t="shared" ref="AG67:AG101" si="24">IF(OR($U67="NB",$U67="RN"),"Y","N")</f>
        <v>Y</v>
      </c>
      <c r="AH67" s="8" t="str">
        <f t="shared" ref="AH67:AH101" si="25">IF(AND($P67&gt;DATEVALUE("31-08-2018"),$U67&lt;&gt;"CN"),"Y","N")</f>
        <v>N</v>
      </c>
    </row>
    <row r="68" spans="1:34">
      <c r="A68" s="11">
        <v>67</v>
      </c>
      <c r="B68" s="3" t="s">
        <v>21</v>
      </c>
      <c r="C68" s="3" t="s">
        <v>23</v>
      </c>
      <c r="D68" s="3" t="s">
        <v>22</v>
      </c>
      <c r="E68" s="3" t="s">
        <v>24</v>
      </c>
      <c r="F68" s="3">
        <v>85004</v>
      </c>
      <c r="G68" s="3" t="s">
        <v>27</v>
      </c>
      <c r="H68" s="11" t="s">
        <v>25</v>
      </c>
      <c r="I68" s="11"/>
      <c r="J68" s="3" t="s">
        <v>26</v>
      </c>
      <c r="K68" s="3" t="s">
        <v>28</v>
      </c>
      <c r="L68" s="3" t="s">
        <v>95</v>
      </c>
      <c r="M68" s="3">
        <v>6</v>
      </c>
      <c r="N68" s="5">
        <v>42949</v>
      </c>
      <c r="O68" s="5">
        <v>42952</v>
      </c>
      <c r="P68" s="5">
        <v>43136</v>
      </c>
      <c r="Q68" s="5">
        <v>43136</v>
      </c>
      <c r="R68" s="11"/>
      <c r="S68" s="11"/>
      <c r="T68" s="11"/>
      <c r="U68" s="11" t="str">
        <f t="shared" si="13"/>
        <v>NB</v>
      </c>
      <c r="V68" s="3">
        <v>832</v>
      </c>
      <c r="W68" s="11">
        <f t="shared" si="14"/>
        <v>757.12</v>
      </c>
      <c r="X68" s="11">
        <f t="shared" si="15"/>
        <v>58.240000000000009</v>
      </c>
      <c r="Y68" s="11">
        <f t="shared" si="16"/>
        <v>16.64</v>
      </c>
      <c r="Z68" s="11">
        <f t="shared" si="17"/>
        <v>0</v>
      </c>
      <c r="AA68" s="11">
        <f t="shared" si="18"/>
        <v>0</v>
      </c>
      <c r="AB68" s="11">
        <f t="shared" si="19"/>
        <v>0.02</v>
      </c>
      <c r="AC68" s="11">
        <f t="shared" si="20"/>
        <v>16.64</v>
      </c>
      <c r="AD68" s="11">
        <f t="shared" si="21"/>
        <v>2.7733333333333334</v>
      </c>
      <c r="AE68" s="11" t="str">
        <f t="shared" si="22"/>
        <v>Paid in full</v>
      </c>
      <c r="AF68" s="11" t="str">
        <f t="shared" si="23"/>
        <v>Not Applicable</v>
      </c>
      <c r="AG68" s="11" t="str">
        <f t="shared" si="24"/>
        <v>Y</v>
      </c>
      <c r="AH68" s="8" t="str">
        <f t="shared" si="25"/>
        <v>N</v>
      </c>
    </row>
    <row r="69" spans="1:34">
      <c r="A69" s="11">
        <v>68</v>
      </c>
      <c r="B69" s="3" t="s">
        <v>21</v>
      </c>
      <c r="C69" s="3" t="s">
        <v>23</v>
      </c>
      <c r="D69" s="3" t="s">
        <v>22</v>
      </c>
      <c r="E69" s="3" t="s">
        <v>24</v>
      </c>
      <c r="F69" s="3">
        <v>85004</v>
      </c>
      <c r="G69" s="3" t="s">
        <v>27</v>
      </c>
      <c r="H69" s="11" t="s">
        <v>25</v>
      </c>
      <c r="I69" s="11"/>
      <c r="J69" s="3" t="s">
        <v>26</v>
      </c>
      <c r="K69" s="3" t="s">
        <v>28</v>
      </c>
      <c r="L69" s="3" t="s">
        <v>96</v>
      </c>
      <c r="M69" s="3">
        <v>6</v>
      </c>
      <c r="N69" s="5">
        <v>42982</v>
      </c>
      <c r="O69" s="5">
        <v>42986</v>
      </c>
      <c r="P69" s="5">
        <v>43167</v>
      </c>
      <c r="Q69" s="5">
        <v>43167</v>
      </c>
      <c r="R69" s="11"/>
      <c r="S69" s="11"/>
      <c r="T69" s="11"/>
      <c r="U69" s="11" t="str">
        <f t="shared" si="13"/>
        <v>NB</v>
      </c>
      <c r="V69" s="3">
        <v>811</v>
      </c>
      <c r="W69" s="11">
        <f t="shared" si="14"/>
        <v>738.01</v>
      </c>
      <c r="X69" s="11">
        <f t="shared" si="15"/>
        <v>56.77</v>
      </c>
      <c r="Y69" s="11">
        <f t="shared" si="16"/>
        <v>16.22</v>
      </c>
      <c r="Z69" s="11">
        <f t="shared" si="17"/>
        <v>0</v>
      </c>
      <c r="AA69" s="11">
        <f t="shared" si="18"/>
        <v>0</v>
      </c>
      <c r="AB69" s="11">
        <f t="shared" si="19"/>
        <v>0.02</v>
      </c>
      <c r="AC69" s="11">
        <f t="shared" si="20"/>
        <v>16.22</v>
      </c>
      <c r="AD69" s="11">
        <f t="shared" si="21"/>
        <v>2.7033333333333331</v>
      </c>
      <c r="AE69" s="11" t="str">
        <f t="shared" si="22"/>
        <v>Paid in full</v>
      </c>
      <c r="AF69" s="11" t="str">
        <f t="shared" si="23"/>
        <v>Not Applicable</v>
      </c>
      <c r="AG69" s="11" t="str">
        <f t="shared" si="24"/>
        <v>Y</v>
      </c>
      <c r="AH69" s="8" t="str">
        <f t="shared" si="25"/>
        <v>N</v>
      </c>
    </row>
    <row r="70" spans="1:34">
      <c r="A70" s="11">
        <v>69</v>
      </c>
      <c r="B70" s="3" t="s">
        <v>21</v>
      </c>
      <c r="C70" s="3" t="s">
        <v>23</v>
      </c>
      <c r="D70" s="3" t="s">
        <v>22</v>
      </c>
      <c r="E70" s="3" t="s">
        <v>24</v>
      </c>
      <c r="F70" s="3">
        <v>85004</v>
      </c>
      <c r="G70" s="3" t="s">
        <v>27</v>
      </c>
      <c r="H70" s="11" t="s">
        <v>25</v>
      </c>
      <c r="I70" s="11"/>
      <c r="J70" s="3" t="s">
        <v>26</v>
      </c>
      <c r="K70" s="3" t="s">
        <v>28</v>
      </c>
      <c r="L70" s="3" t="s">
        <v>97</v>
      </c>
      <c r="M70" s="3">
        <v>6</v>
      </c>
      <c r="N70" s="5">
        <v>43015</v>
      </c>
      <c r="O70" s="5">
        <v>43018</v>
      </c>
      <c r="P70" s="5">
        <v>43200</v>
      </c>
      <c r="Q70" s="5">
        <v>43200</v>
      </c>
      <c r="R70" s="11"/>
      <c r="S70" s="11"/>
      <c r="T70" s="11"/>
      <c r="U70" s="11" t="str">
        <f t="shared" si="13"/>
        <v>NB</v>
      </c>
      <c r="V70" s="3">
        <v>611</v>
      </c>
      <c r="W70" s="11">
        <f t="shared" si="14"/>
        <v>556.01</v>
      </c>
      <c r="X70" s="11">
        <f t="shared" si="15"/>
        <v>42.77</v>
      </c>
      <c r="Y70" s="11">
        <f t="shared" si="16"/>
        <v>12.22</v>
      </c>
      <c r="Z70" s="11">
        <f t="shared" si="17"/>
        <v>0</v>
      </c>
      <c r="AA70" s="11">
        <f t="shared" si="18"/>
        <v>0</v>
      </c>
      <c r="AB70" s="11">
        <f t="shared" si="19"/>
        <v>0.02</v>
      </c>
      <c r="AC70" s="11">
        <f t="shared" si="20"/>
        <v>12.22</v>
      </c>
      <c r="AD70" s="11">
        <f t="shared" si="21"/>
        <v>2.0366666666666666</v>
      </c>
      <c r="AE70" s="11" t="str">
        <f t="shared" si="22"/>
        <v>Paid in full</v>
      </c>
      <c r="AF70" s="11" t="str">
        <f t="shared" si="23"/>
        <v>Not Applicable</v>
      </c>
      <c r="AG70" s="11" t="str">
        <f t="shared" si="24"/>
        <v>Y</v>
      </c>
      <c r="AH70" s="8" t="str">
        <f t="shared" si="25"/>
        <v>N</v>
      </c>
    </row>
    <row r="71" spans="1:34">
      <c r="A71" s="11">
        <v>70</v>
      </c>
      <c r="B71" s="3" t="s">
        <v>21</v>
      </c>
      <c r="C71" s="3" t="s">
        <v>23</v>
      </c>
      <c r="D71" s="3" t="s">
        <v>22</v>
      </c>
      <c r="E71" s="3" t="s">
        <v>24</v>
      </c>
      <c r="F71" s="3">
        <v>85004</v>
      </c>
      <c r="G71" s="3" t="s">
        <v>27</v>
      </c>
      <c r="H71" s="11" t="s">
        <v>25</v>
      </c>
      <c r="I71" s="11"/>
      <c r="J71" s="3" t="s">
        <v>26</v>
      </c>
      <c r="K71" s="3" t="s">
        <v>28</v>
      </c>
      <c r="L71" s="3" t="s">
        <v>98</v>
      </c>
      <c r="M71" s="3">
        <v>6</v>
      </c>
      <c r="N71" s="5">
        <v>43048</v>
      </c>
      <c r="O71" s="5">
        <v>43054</v>
      </c>
      <c r="P71" s="5">
        <v>43235</v>
      </c>
      <c r="Q71" s="5">
        <v>43235</v>
      </c>
      <c r="R71" s="11"/>
      <c r="S71" s="11"/>
      <c r="T71" s="11"/>
      <c r="U71" s="11" t="str">
        <f t="shared" si="13"/>
        <v>NB</v>
      </c>
      <c r="V71" s="3">
        <v>711</v>
      </c>
      <c r="W71" s="11">
        <f t="shared" si="14"/>
        <v>647.01</v>
      </c>
      <c r="X71" s="11">
        <f t="shared" si="15"/>
        <v>49.77</v>
      </c>
      <c r="Y71" s="11">
        <f t="shared" si="16"/>
        <v>14.22</v>
      </c>
      <c r="Z71" s="11">
        <f t="shared" si="17"/>
        <v>0</v>
      </c>
      <c r="AA71" s="11">
        <f t="shared" si="18"/>
        <v>0</v>
      </c>
      <c r="AB71" s="11">
        <f t="shared" si="19"/>
        <v>0.02</v>
      </c>
      <c r="AC71" s="11">
        <f t="shared" si="20"/>
        <v>14.22</v>
      </c>
      <c r="AD71" s="11">
        <f t="shared" si="21"/>
        <v>2.37</v>
      </c>
      <c r="AE71" s="11" t="str">
        <f t="shared" si="22"/>
        <v>Paid in full</v>
      </c>
      <c r="AF71" s="11" t="str">
        <f t="shared" si="23"/>
        <v>Not Applicable</v>
      </c>
      <c r="AG71" s="11" t="str">
        <f t="shared" si="24"/>
        <v>Y</v>
      </c>
      <c r="AH71" s="8" t="str">
        <f t="shared" si="25"/>
        <v>N</v>
      </c>
    </row>
    <row r="72" spans="1:34">
      <c r="A72" s="11">
        <v>71</v>
      </c>
      <c r="B72" s="3" t="s">
        <v>21</v>
      </c>
      <c r="C72" s="3" t="s">
        <v>23</v>
      </c>
      <c r="D72" s="3" t="s">
        <v>22</v>
      </c>
      <c r="E72" s="3" t="s">
        <v>24</v>
      </c>
      <c r="F72" s="3">
        <v>85004</v>
      </c>
      <c r="G72" s="3" t="s">
        <v>27</v>
      </c>
      <c r="H72" s="11" t="s">
        <v>25</v>
      </c>
      <c r="I72" s="11"/>
      <c r="J72" s="3" t="s">
        <v>26</v>
      </c>
      <c r="K72" s="3" t="s">
        <v>28</v>
      </c>
      <c r="L72" s="3" t="s">
        <v>99</v>
      </c>
      <c r="M72" s="3">
        <v>6</v>
      </c>
      <c r="N72" s="5">
        <v>43127</v>
      </c>
      <c r="O72" s="5">
        <v>43130</v>
      </c>
      <c r="P72" s="5">
        <v>43311</v>
      </c>
      <c r="Q72" s="5">
        <v>43311</v>
      </c>
      <c r="R72" s="11"/>
      <c r="S72" s="11"/>
      <c r="T72" s="11"/>
      <c r="U72" s="11" t="str">
        <f t="shared" si="13"/>
        <v>NB</v>
      </c>
      <c r="V72" s="3">
        <v>511</v>
      </c>
      <c r="W72" s="11">
        <f t="shared" si="14"/>
        <v>465.01</v>
      </c>
      <c r="X72" s="11">
        <f t="shared" si="15"/>
        <v>35.770000000000003</v>
      </c>
      <c r="Y72" s="11">
        <f t="shared" si="16"/>
        <v>10.220000000000001</v>
      </c>
      <c r="Z72" s="11">
        <f t="shared" si="17"/>
        <v>0</v>
      </c>
      <c r="AA72" s="11">
        <f t="shared" si="18"/>
        <v>0</v>
      </c>
      <c r="AB72" s="11">
        <f t="shared" si="19"/>
        <v>0.02</v>
      </c>
      <c r="AC72" s="11">
        <f t="shared" si="20"/>
        <v>10.220000000000001</v>
      </c>
      <c r="AD72" s="11">
        <f t="shared" si="21"/>
        <v>1.7033333333333334</v>
      </c>
      <c r="AE72" s="11" t="str">
        <f t="shared" si="22"/>
        <v>Paid in full</v>
      </c>
      <c r="AF72" s="11" t="str">
        <f t="shared" si="23"/>
        <v>Not Applicable</v>
      </c>
      <c r="AG72" s="11" t="str">
        <f t="shared" si="24"/>
        <v>Y</v>
      </c>
      <c r="AH72" s="8" t="str">
        <f t="shared" si="25"/>
        <v>N</v>
      </c>
    </row>
    <row r="73" spans="1:34">
      <c r="A73" s="11">
        <v>72</v>
      </c>
      <c r="B73" s="3" t="s">
        <v>21</v>
      </c>
      <c r="C73" s="3" t="s">
        <v>23</v>
      </c>
      <c r="D73" s="3" t="s">
        <v>22</v>
      </c>
      <c r="E73" s="3" t="s">
        <v>24</v>
      </c>
      <c r="F73" s="3">
        <v>85004</v>
      </c>
      <c r="G73" s="3" t="s">
        <v>27</v>
      </c>
      <c r="H73" s="11" t="s">
        <v>25</v>
      </c>
      <c r="I73" s="11"/>
      <c r="J73" s="3" t="s">
        <v>26</v>
      </c>
      <c r="K73" s="3" t="s">
        <v>28</v>
      </c>
      <c r="L73" s="3" t="s">
        <v>100</v>
      </c>
      <c r="M73" s="3">
        <v>6</v>
      </c>
      <c r="N73" s="5">
        <v>43104</v>
      </c>
      <c r="O73" s="5">
        <v>43109</v>
      </c>
      <c r="P73" s="5">
        <v>43290</v>
      </c>
      <c r="Q73" s="5">
        <v>43290</v>
      </c>
      <c r="R73" s="11"/>
      <c r="S73" s="11"/>
      <c r="T73" s="11"/>
      <c r="U73" s="11" t="str">
        <f t="shared" si="13"/>
        <v>NB</v>
      </c>
      <c r="V73" s="3">
        <v>465</v>
      </c>
      <c r="W73" s="11">
        <f t="shared" si="14"/>
        <v>423.15000000000003</v>
      </c>
      <c r="X73" s="11">
        <f t="shared" si="15"/>
        <v>32.550000000000004</v>
      </c>
      <c r="Y73" s="11">
        <f t="shared" si="16"/>
        <v>9.3000000000000007</v>
      </c>
      <c r="Z73" s="11">
        <f t="shared" si="17"/>
        <v>0</v>
      </c>
      <c r="AA73" s="11">
        <f t="shared" si="18"/>
        <v>0</v>
      </c>
      <c r="AB73" s="11">
        <f t="shared" si="19"/>
        <v>0.02</v>
      </c>
      <c r="AC73" s="11">
        <f t="shared" si="20"/>
        <v>9.3000000000000007</v>
      </c>
      <c r="AD73" s="11">
        <f t="shared" si="21"/>
        <v>1.55</v>
      </c>
      <c r="AE73" s="11" t="str">
        <f t="shared" si="22"/>
        <v>Paid in full</v>
      </c>
      <c r="AF73" s="11" t="str">
        <f t="shared" si="23"/>
        <v>Not Applicable</v>
      </c>
      <c r="AG73" s="11" t="str">
        <f t="shared" si="24"/>
        <v>Y</v>
      </c>
      <c r="AH73" s="8" t="str">
        <f t="shared" si="25"/>
        <v>N</v>
      </c>
    </row>
    <row r="74" spans="1:34">
      <c r="A74" s="11">
        <v>73</v>
      </c>
      <c r="B74" s="3" t="s">
        <v>21</v>
      </c>
      <c r="C74" s="3" t="s">
        <v>23</v>
      </c>
      <c r="D74" s="3" t="s">
        <v>22</v>
      </c>
      <c r="E74" s="3" t="s">
        <v>24</v>
      </c>
      <c r="F74" s="3">
        <v>85004</v>
      </c>
      <c r="G74" s="3" t="s">
        <v>27</v>
      </c>
      <c r="H74" s="11" t="s">
        <v>25</v>
      </c>
      <c r="I74" s="11"/>
      <c r="J74" s="3" t="s">
        <v>26</v>
      </c>
      <c r="K74" s="3" t="s">
        <v>28</v>
      </c>
      <c r="L74" s="3" t="s">
        <v>101</v>
      </c>
      <c r="M74" s="3">
        <v>6</v>
      </c>
      <c r="N74" s="5">
        <v>43007</v>
      </c>
      <c r="O74" s="5">
        <v>43008</v>
      </c>
      <c r="P74" s="5">
        <v>43189</v>
      </c>
      <c r="Q74" s="5">
        <v>43189</v>
      </c>
      <c r="R74" s="11"/>
      <c r="S74" s="11"/>
      <c r="T74" s="11"/>
      <c r="U74" s="11" t="str">
        <f t="shared" si="13"/>
        <v>NB</v>
      </c>
      <c r="V74" s="3">
        <v>435</v>
      </c>
      <c r="W74" s="11">
        <f t="shared" si="14"/>
        <v>395.85</v>
      </c>
      <c r="X74" s="11">
        <f t="shared" si="15"/>
        <v>30.450000000000003</v>
      </c>
      <c r="Y74" s="11">
        <f t="shared" si="16"/>
        <v>8.7000000000000011</v>
      </c>
      <c r="Z74" s="11">
        <f t="shared" si="17"/>
        <v>0</v>
      </c>
      <c r="AA74" s="11">
        <f t="shared" si="18"/>
        <v>0</v>
      </c>
      <c r="AB74" s="11">
        <f t="shared" si="19"/>
        <v>0.02</v>
      </c>
      <c r="AC74" s="11">
        <f t="shared" si="20"/>
        <v>8.7000000000000011</v>
      </c>
      <c r="AD74" s="11">
        <f t="shared" si="21"/>
        <v>1.4500000000000002</v>
      </c>
      <c r="AE74" s="11" t="str">
        <f t="shared" si="22"/>
        <v>Paid in full</v>
      </c>
      <c r="AF74" s="11" t="str">
        <f t="shared" si="23"/>
        <v>Not Applicable</v>
      </c>
      <c r="AG74" s="11" t="str">
        <f t="shared" si="24"/>
        <v>Y</v>
      </c>
      <c r="AH74" s="8" t="str">
        <f t="shared" si="25"/>
        <v>N</v>
      </c>
    </row>
    <row r="75" spans="1:34">
      <c r="A75" s="11">
        <v>74</v>
      </c>
      <c r="B75" s="3" t="s">
        <v>21</v>
      </c>
      <c r="C75" s="3" t="s">
        <v>23</v>
      </c>
      <c r="D75" s="3" t="s">
        <v>22</v>
      </c>
      <c r="E75" s="3" t="s">
        <v>24</v>
      </c>
      <c r="F75" s="3">
        <v>85004</v>
      </c>
      <c r="G75" s="3" t="s">
        <v>27</v>
      </c>
      <c r="H75" s="11" t="s">
        <v>25</v>
      </c>
      <c r="I75" s="11"/>
      <c r="J75" s="3" t="s">
        <v>26</v>
      </c>
      <c r="K75" s="3" t="s">
        <v>28</v>
      </c>
      <c r="L75" s="3" t="s">
        <v>102</v>
      </c>
      <c r="M75" s="3">
        <v>6</v>
      </c>
      <c r="N75" s="5">
        <v>43049</v>
      </c>
      <c r="O75" s="5">
        <v>43054</v>
      </c>
      <c r="P75" s="5">
        <v>43235</v>
      </c>
      <c r="Q75" s="5">
        <v>43235</v>
      </c>
      <c r="R75" s="11"/>
      <c r="S75" s="11"/>
      <c r="T75" s="11"/>
      <c r="U75" s="11" t="str">
        <f t="shared" si="13"/>
        <v>NB</v>
      </c>
      <c r="V75" s="3">
        <v>436</v>
      </c>
      <c r="W75" s="11">
        <f t="shared" si="14"/>
        <v>396.76</v>
      </c>
      <c r="X75" s="11">
        <f t="shared" si="15"/>
        <v>30.520000000000003</v>
      </c>
      <c r="Y75" s="11">
        <f t="shared" si="16"/>
        <v>8.7200000000000006</v>
      </c>
      <c r="Z75" s="11">
        <f t="shared" si="17"/>
        <v>0</v>
      </c>
      <c r="AA75" s="11">
        <f t="shared" si="18"/>
        <v>0</v>
      </c>
      <c r="AB75" s="11">
        <f t="shared" si="19"/>
        <v>0.02</v>
      </c>
      <c r="AC75" s="11">
        <f t="shared" si="20"/>
        <v>8.7200000000000006</v>
      </c>
      <c r="AD75" s="11">
        <f t="shared" si="21"/>
        <v>1.4533333333333334</v>
      </c>
      <c r="AE75" s="11" t="str">
        <f t="shared" si="22"/>
        <v>Paid in full</v>
      </c>
      <c r="AF75" s="11" t="str">
        <f t="shared" si="23"/>
        <v>Not Applicable</v>
      </c>
      <c r="AG75" s="11" t="str">
        <f t="shared" si="24"/>
        <v>Y</v>
      </c>
      <c r="AH75" s="8" t="str">
        <f t="shared" si="25"/>
        <v>N</v>
      </c>
    </row>
    <row r="76" spans="1:34">
      <c r="A76" s="11">
        <v>75</v>
      </c>
      <c r="B76" s="3" t="s">
        <v>21</v>
      </c>
      <c r="C76" s="3" t="s">
        <v>23</v>
      </c>
      <c r="D76" s="3" t="s">
        <v>22</v>
      </c>
      <c r="E76" s="3" t="s">
        <v>24</v>
      </c>
      <c r="F76" s="3">
        <v>85004</v>
      </c>
      <c r="G76" s="3" t="s">
        <v>27</v>
      </c>
      <c r="H76" s="11" t="s">
        <v>25</v>
      </c>
      <c r="I76" s="11"/>
      <c r="J76" s="3" t="s">
        <v>26</v>
      </c>
      <c r="K76" s="3" t="s">
        <v>28</v>
      </c>
      <c r="L76" s="3" t="s">
        <v>103</v>
      </c>
      <c r="M76" s="3">
        <v>6</v>
      </c>
      <c r="N76" s="5">
        <v>43075</v>
      </c>
      <c r="O76" s="5">
        <v>43079</v>
      </c>
      <c r="P76" s="5">
        <v>43261</v>
      </c>
      <c r="Q76" s="5">
        <v>43261</v>
      </c>
      <c r="R76" s="11"/>
      <c r="S76" s="11"/>
      <c r="T76" s="11"/>
      <c r="U76" s="11" t="str">
        <f t="shared" si="13"/>
        <v>NB</v>
      </c>
      <c r="V76" s="3">
        <v>438</v>
      </c>
      <c r="W76" s="11">
        <f t="shared" si="14"/>
        <v>398.58000000000004</v>
      </c>
      <c r="X76" s="11">
        <f t="shared" si="15"/>
        <v>30.660000000000004</v>
      </c>
      <c r="Y76" s="11">
        <f t="shared" si="16"/>
        <v>8.76</v>
      </c>
      <c r="Z76" s="11">
        <f t="shared" si="17"/>
        <v>0</v>
      </c>
      <c r="AA76" s="11">
        <f t="shared" si="18"/>
        <v>0</v>
      </c>
      <c r="AB76" s="11">
        <f t="shared" si="19"/>
        <v>0.02</v>
      </c>
      <c r="AC76" s="11">
        <f t="shared" si="20"/>
        <v>8.76</v>
      </c>
      <c r="AD76" s="11">
        <f t="shared" si="21"/>
        <v>1.46</v>
      </c>
      <c r="AE76" s="11" t="str">
        <f t="shared" si="22"/>
        <v>Paid in full</v>
      </c>
      <c r="AF76" s="11" t="str">
        <f t="shared" si="23"/>
        <v>Not Applicable</v>
      </c>
      <c r="AG76" s="11" t="str">
        <f t="shared" si="24"/>
        <v>Y</v>
      </c>
      <c r="AH76" s="8" t="str">
        <f t="shared" si="25"/>
        <v>N</v>
      </c>
    </row>
    <row r="77" spans="1:34">
      <c r="A77" s="11">
        <v>76</v>
      </c>
      <c r="B77" s="3" t="s">
        <v>21</v>
      </c>
      <c r="C77" s="3" t="s">
        <v>23</v>
      </c>
      <c r="D77" s="3" t="s">
        <v>22</v>
      </c>
      <c r="E77" s="3" t="s">
        <v>24</v>
      </c>
      <c r="F77" s="3">
        <v>85004</v>
      </c>
      <c r="G77" s="3" t="s">
        <v>27</v>
      </c>
      <c r="H77" s="11" t="s">
        <v>25</v>
      </c>
      <c r="I77" s="11"/>
      <c r="J77" s="3" t="s">
        <v>26</v>
      </c>
      <c r="K77" s="3" t="s">
        <v>28</v>
      </c>
      <c r="L77" s="3" t="s">
        <v>104</v>
      </c>
      <c r="M77" s="3">
        <v>12</v>
      </c>
      <c r="N77" s="5">
        <v>42955</v>
      </c>
      <c r="O77" s="5">
        <v>42957</v>
      </c>
      <c r="P77" s="5">
        <v>43322</v>
      </c>
      <c r="Q77" s="5">
        <v>43322</v>
      </c>
      <c r="R77" s="11"/>
      <c r="S77" s="11"/>
      <c r="T77" s="11"/>
      <c r="U77" s="11" t="str">
        <f t="shared" si="13"/>
        <v>NB</v>
      </c>
      <c r="V77" s="3">
        <v>1200</v>
      </c>
      <c r="W77" s="11">
        <f t="shared" si="14"/>
        <v>1092</v>
      </c>
      <c r="X77" s="11">
        <f t="shared" si="15"/>
        <v>84.000000000000014</v>
      </c>
      <c r="Y77" s="11">
        <f t="shared" si="16"/>
        <v>24</v>
      </c>
      <c r="Z77" s="11">
        <f t="shared" si="17"/>
        <v>0</v>
      </c>
      <c r="AA77" s="11">
        <f t="shared" si="18"/>
        <v>0</v>
      </c>
      <c r="AB77" s="11">
        <f t="shared" si="19"/>
        <v>0.02</v>
      </c>
      <c r="AC77" s="11">
        <f t="shared" si="20"/>
        <v>24</v>
      </c>
      <c r="AD77" s="11">
        <f t="shared" si="21"/>
        <v>2</v>
      </c>
      <c r="AE77" s="11" t="str">
        <f t="shared" si="22"/>
        <v>Paid in full</v>
      </c>
      <c r="AF77" s="11" t="str">
        <f t="shared" si="23"/>
        <v>Not Applicable</v>
      </c>
      <c r="AG77" s="11" t="str">
        <f t="shared" si="24"/>
        <v>Y</v>
      </c>
      <c r="AH77" s="8" t="str">
        <f t="shared" si="25"/>
        <v>N</v>
      </c>
    </row>
    <row r="78" spans="1:34">
      <c r="A78" s="11">
        <v>77</v>
      </c>
      <c r="B78" s="3" t="s">
        <v>21</v>
      </c>
      <c r="C78" s="3" t="s">
        <v>23</v>
      </c>
      <c r="D78" s="3" t="s">
        <v>22</v>
      </c>
      <c r="E78" s="3" t="s">
        <v>24</v>
      </c>
      <c r="F78" s="3">
        <v>85004</v>
      </c>
      <c r="G78" s="3" t="s">
        <v>27</v>
      </c>
      <c r="H78" s="11" t="s">
        <v>25</v>
      </c>
      <c r="I78" s="11"/>
      <c r="J78" s="3" t="s">
        <v>26</v>
      </c>
      <c r="K78" s="3" t="s">
        <v>28</v>
      </c>
      <c r="L78" s="3" t="s">
        <v>105</v>
      </c>
      <c r="M78" s="3">
        <v>6</v>
      </c>
      <c r="N78" s="5">
        <v>42962</v>
      </c>
      <c r="O78" s="5">
        <v>42967</v>
      </c>
      <c r="P78" s="5">
        <v>43151</v>
      </c>
      <c r="Q78" s="5">
        <v>43151</v>
      </c>
      <c r="R78" s="11"/>
      <c r="S78" s="11"/>
      <c r="T78" s="11"/>
      <c r="U78" s="11" t="str">
        <f t="shared" si="13"/>
        <v>NB</v>
      </c>
      <c r="V78" s="3">
        <v>723</v>
      </c>
      <c r="W78" s="11">
        <f t="shared" si="14"/>
        <v>657.93000000000006</v>
      </c>
      <c r="X78" s="11">
        <f t="shared" si="15"/>
        <v>50.610000000000007</v>
      </c>
      <c r="Y78" s="11">
        <f t="shared" si="16"/>
        <v>14.46</v>
      </c>
      <c r="Z78" s="11">
        <f t="shared" si="17"/>
        <v>0</v>
      </c>
      <c r="AA78" s="11">
        <f t="shared" si="18"/>
        <v>0</v>
      </c>
      <c r="AB78" s="11">
        <f t="shared" si="19"/>
        <v>0.02</v>
      </c>
      <c r="AC78" s="11">
        <f t="shared" si="20"/>
        <v>14.46</v>
      </c>
      <c r="AD78" s="11">
        <f t="shared" si="21"/>
        <v>2.41</v>
      </c>
      <c r="AE78" s="11" t="str">
        <f t="shared" si="22"/>
        <v>Paid in full</v>
      </c>
      <c r="AF78" s="11" t="str">
        <f t="shared" si="23"/>
        <v>Not Applicable</v>
      </c>
      <c r="AG78" s="11" t="str">
        <f t="shared" si="24"/>
        <v>Y</v>
      </c>
      <c r="AH78" s="8" t="str">
        <f t="shared" si="25"/>
        <v>N</v>
      </c>
    </row>
    <row r="79" spans="1:34">
      <c r="A79" s="11">
        <v>78</v>
      </c>
      <c r="B79" s="3" t="s">
        <v>21</v>
      </c>
      <c r="C79" s="3" t="s">
        <v>23</v>
      </c>
      <c r="D79" s="3" t="s">
        <v>22</v>
      </c>
      <c r="E79" s="3" t="s">
        <v>24</v>
      </c>
      <c r="F79" s="3">
        <v>85004</v>
      </c>
      <c r="G79" s="3" t="s">
        <v>27</v>
      </c>
      <c r="H79" s="11" t="s">
        <v>25</v>
      </c>
      <c r="I79" s="11"/>
      <c r="J79" s="3" t="s">
        <v>26</v>
      </c>
      <c r="K79" s="3" t="s">
        <v>28</v>
      </c>
      <c r="L79" s="3" t="s">
        <v>106</v>
      </c>
      <c r="M79" s="3">
        <v>6</v>
      </c>
      <c r="N79" s="5">
        <v>43117</v>
      </c>
      <c r="O79" s="5">
        <v>43120</v>
      </c>
      <c r="P79" s="5">
        <v>43301</v>
      </c>
      <c r="Q79" s="5">
        <v>43301</v>
      </c>
      <c r="R79" s="11"/>
      <c r="S79" s="11"/>
      <c r="T79" s="11"/>
      <c r="U79" s="11" t="str">
        <f t="shared" si="13"/>
        <v>NB</v>
      </c>
      <c r="V79" s="3">
        <v>721</v>
      </c>
      <c r="W79" s="11">
        <f t="shared" si="14"/>
        <v>656.11</v>
      </c>
      <c r="X79" s="11">
        <f t="shared" si="15"/>
        <v>50.470000000000006</v>
      </c>
      <c r="Y79" s="11">
        <f t="shared" si="16"/>
        <v>14.42</v>
      </c>
      <c r="Z79" s="11">
        <f t="shared" si="17"/>
        <v>0</v>
      </c>
      <c r="AA79" s="11">
        <f t="shared" si="18"/>
        <v>0</v>
      </c>
      <c r="AB79" s="11">
        <f t="shared" si="19"/>
        <v>0.02</v>
      </c>
      <c r="AC79" s="11">
        <f t="shared" si="20"/>
        <v>14.42</v>
      </c>
      <c r="AD79" s="11">
        <f t="shared" si="21"/>
        <v>2.4033333333333333</v>
      </c>
      <c r="AE79" s="11" t="str">
        <f t="shared" si="22"/>
        <v>Paid in full</v>
      </c>
      <c r="AF79" s="11" t="str">
        <f t="shared" si="23"/>
        <v>Not Applicable</v>
      </c>
      <c r="AG79" s="11" t="str">
        <f t="shared" si="24"/>
        <v>Y</v>
      </c>
      <c r="AH79" s="8" t="str">
        <f t="shared" si="25"/>
        <v>N</v>
      </c>
    </row>
    <row r="80" spans="1:34">
      <c r="A80" s="11">
        <v>79</v>
      </c>
      <c r="B80" s="3" t="s">
        <v>21</v>
      </c>
      <c r="C80" s="3" t="s">
        <v>23</v>
      </c>
      <c r="D80" s="3" t="s">
        <v>22</v>
      </c>
      <c r="E80" s="3" t="s">
        <v>24</v>
      </c>
      <c r="F80" s="3">
        <v>85004</v>
      </c>
      <c r="G80" s="3" t="s">
        <v>27</v>
      </c>
      <c r="H80" s="11" t="s">
        <v>25</v>
      </c>
      <c r="I80" s="11"/>
      <c r="J80" s="3" t="s">
        <v>26</v>
      </c>
      <c r="K80" s="3" t="s">
        <v>28</v>
      </c>
      <c r="L80" s="3" t="s">
        <v>107</v>
      </c>
      <c r="M80" s="3">
        <v>6</v>
      </c>
      <c r="N80" s="5">
        <v>43130</v>
      </c>
      <c r="O80" s="5">
        <v>43131</v>
      </c>
      <c r="P80" s="5">
        <v>43312</v>
      </c>
      <c r="Q80" s="5">
        <v>43312</v>
      </c>
      <c r="R80" s="11"/>
      <c r="S80" s="11"/>
      <c r="T80" s="11"/>
      <c r="U80" s="11" t="str">
        <f t="shared" si="13"/>
        <v>NB</v>
      </c>
      <c r="V80" s="3">
        <v>735</v>
      </c>
      <c r="W80" s="11">
        <f t="shared" si="14"/>
        <v>668.85</v>
      </c>
      <c r="X80" s="11">
        <f t="shared" si="15"/>
        <v>51.45</v>
      </c>
      <c r="Y80" s="11">
        <f t="shared" si="16"/>
        <v>14.700000000000001</v>
      </c>
      <c r="Z80" s="11">
        <f t="shared" si="17"/>
        <v>0</v>
      </c>
      <c r="AA80" s="11">
        <f t="shared" si="18"/>
        <v>0</v>
      </c>
      <c r="AB80" s="11">
        <f t="shared" si="19"/>
        <v>0.02</v>
      </c>
      <c r="AC80" s="11">
        <f t="shared" si="20"/>
        <v>14.700000000000001</v>
      </c>
      <c r="AD80" s="11">
        <f t="shared" si="21"/>
        <v>2.4500000000000002</v>
      </c>
      <c r="AE80" s="11" t="str">
        <f t="shared" si="22"/>
        <v>Paid in full</v>
      </c>
      <c r="AF80" s="11" t="str">
        <f t="shared" si="23"/>
        <v>Not Applicable</v>
      </c>
      <c r="AG80" s="11" t="str">
        <f t="shared" si="24"/>
        <v>Y</v>
      </c>
      <c r="AH80" s="8" t="str">
        <f t="shared" si="25"/>
        <v>N</v>
      </c>
    </row>
    <row r="81" spans="1:34">
      <c r="A81" s="11">
        <v>80</v>
      </c>
      <c r="B81" s="3" t="s">
        <v>21</v>
      </c>
      <c r="C81" s="3" t="s">
        <v>23</v>
      </c>
      <c r="D81" s="3" t="s">
        <v>22</v>
      </c>
      <c r="E81" s="3" t="s">
        <v>24</v>
      </c>
      <c r="F81" s="3">
        <v>85004</v>
      </c>
      <c r="G81" s="3" t="s">
        <v>27</v>
      </c>
      <c r="H81" s="11" t="s">
        <v>25</v>
      </c>
      <c r="I81" s="11"/>
      <c r="J81" s="3" t="s">
        <v>26</v>
      </c>
      <c r="K81" s="3" t="s">
        <v>28</v>
      </c>
      <c r="L81" s="3" t="s">
        <v>108</v>
      </c>
      <c r="M81" s="3">
        <v>6</v>
      </c>
      <c r="N81" s="5">
        <v>43047</v>
      </c>
      <c r="O81" s="5">
        <v>43049</v>
      </c>
      <c r="P81" s="5">
        <v>43230</v>
      </c>
      <c r="Q81" s="5">
        <v>43230</v>
      </c>
      <c r="R81" s="11"/>
      <c r="S81" s="11"/>
      <c r="T81" s="11"/>
      <c r="U81" s="11" t="str">
        <f t="shared" si="13"/>
        <v>NB</v>
      </c>
      <c r="V81" s="3">
        <v>736</v>
      </c>
      <c r="W81" s="11">
        <f t="shared" si="14"/>
        <v>669.76</v>
      </c>
      <c r="X81" s="11">
        <f t="shared" si="15"/>
        <v>51.52</v>
      </c>
      <c r="Y81" s="11">
        <f t="shared" si="16"/>
        <v>14.72</v>
      </c>
      <c r="Z81" s="11">
        <f t="shared" si="17"/>
        <v>0</v>
      </c>
      <c r="AA81" s="11">
        <f t="shared" si="18"/>
        <v>0</v>
      </c>
      <c r="AB81" s="11">
        <f t="shared" si="19"/>
        <v>0.02</v>
      </c>
      <c r="AC81" s="11">
        <f t="shared" si="20"/>
        <v>14.72</v>
      </c>
      <c r="AD81" s="11">
        <f t="shared" si="21"/>
        <v>2.4533333333333336</v>
      </c>
      <c r="AE81" s="11" t="str">
        <f t="shared" si="22"/>
        <v>Paid in full</v>
      </c>
      <c r="AF81" s="11" t="str">
        <f t="shared" si="23"/>
        <v>Not Applicable</v>
      </c>
      <c r="AG81" s="11" t="str">
        <f t="shared" si="24"/>
        <v>Y</v>
      </c>
      <c r="AH81" s="8" t="str">
        <f t="shared" si="25"/>
        <v>N</v>
      </c>
    </row>
    <row r="82" spans="1:34">
      <c r="A82" s="11">
        <v>81</v>
      </c>
      <c r="B82" s="3" t="s">
        <v>21</v>
      </c>
      <c r="C82" s="3" t="s">
        <v>23</v>
      </c>
      <c r="D82" s="3" t="s">
        <v>22</v>
      </c>
      <c r="E82" s="3" t="s">
        <v>24</v>
      </c>
      <c r="F82" s="3">
        <v>85004</v>
      </c>
      <c r="G82" s="3" t="s">
        <v>27</v>
      </c>
      <c r="H82" s="11" t="s">
        <v>25</v>
      </c>
      <c r="I82" s="11"/>
      <c r="J82" s="3" t="s">
        <v>26</v>
      </c>
      <c r="K82" s="3" t="s">
        <v>28</v>
      </c>
      <c r="L82" s="3" t="s">
        <v>109</v>
      </c>
      <c r="M82" s="3">
        <v>6</v>
      </c>
      <c r="N82" s="5">
        <v>43107</v>
      </c>
      <c r="O82" s="5">
        <v>43110</v>
      </c>
      <c r="P82" s="5">
        <v>43291</v>
      </c>
      <c r="Q82" s="5">
        <v>43291</v>
      </c>
      <c r="R82" s="11"/>
      <c r="S82" s="11"/>
      <c r="T82" s="11"/>
      <c r="U82" s="11" t="str">
        <f t="shared" si="13"/>
        <v>NB</v>
      </c>
      <c r="V82" s="3">
        <v>763</v>
      </c>
      <c r="W82" s="11">
        <f t="shared" si="14"/>
        <v>694.33</v>
      </c>
      <c r="X82" s="11">
        <f t="shared" si="15"/>
        <v>53.410000000000004</v>
      </c>
      <c r="Y82" s="11">
        <f t="shared" si="16"/>
        <v>15.26</v>
      </c>
      <c r="Z82" s="11">
        <f t="shared" si="17"/>
        <v>0</v>
      </c>
      <c r="AA82" s="11">
        <f t="shared" si="18"/>
        <v>0</v>
      </c>
      <c r="AB82" s="11">
        <f t="shared" si="19"/>
        <v>0.02</v>
      </c>
      <c r="AC82" s="11">
        <f t="shared" si="20"/>
        <v>15.26</v>
      </c>
      <c r="AD82" s="11">
        <f t="shared" si="21"/>
        <v>2.5433333333333334</v>
      </c>
      <c r="AE82" s="11" t="str">
        <f t="shared" si="22"/>
        <v>Paid in full</v>
      </c>
      <c r="AF82" s="11" t="str">
        <f t="shared" si="23"/>
        <v>Not Applicable</v>
      </c>
      <c r="AG82" s="11" t="str">
        <f t="shared" si="24"/>
        <v>Y</v>
      </c>
      <c r="AH82" s="8" t="str">
        <f t="shared" si="25"/>
        <v>N</v>
      </c>
    </row>
    <row r="83" spans="1:34">
      <c r="A83" s="11">
        <v>82</v>
      </c>
      <c r="B83" s="3" t="s">
        <v>21</v>
      </c>
      <c r="C83" s="3" t="s">
        <v>23</v>
      </c>
      <c r="D83" s="3" t="s">
        <v>22</v>
      </c>
      <c r="E83" s="3" t="s">
        <v>24</v>
      </c>
      <c r="F83" s="3">
        <v>85004</v>
      </c>
      <c r="G83" s="3" t="s">
        <v>27</v>
      </c>
      <c r="H83" s="11" t="s">
        <v>25</v>
      </c>
      <c r="I83" s="11"/>
      <c r="J83" s="3" t="s">
        <v>26</v>
      </c>
      <c r="K83" s="3" t="s">
        <v>28</v>
      </c>
      <c r="L83" s="3" t="s">
        <v>110</v>
      </c>
      <c r="M83" s="3">
        <v>6</v>
      </c>
      <c r="N83" s="5">
        <v>43104</v>
      </c>
      <c r="O83" s="5">
        <v>43106</v>
      </c>
      <c r="P83" s="5">
        <v>43287</v>
      </c>
      <c r="Q83" s="5">
        <v>43287</v>
      </c>
      <c r="R83" s="11"/>
      <c r="S83" s="11"/>
      <c r="T83" s="11"/>
      <c r="U83" s="11" t="str">
        <f t="shared" si="13"/>
        <v>NB</v>
      </c>
      <c r="V83" s="3">
        <v>743</v>
      </c>
      <c r="W83" s="11">
        <f t="shared" si="14"/>
        <v>676.13</v>
      </c>
      <c r="X83" s="11">
        <f t="shared" si="15"/>
        <v>52.010000000000005</v>
      </c>
      <c r="Y83" s="11">
        <f t="shared" si="16"/>
        <v>14.86</v>
      </c>
      <c r="Z83" s="11">
        <f t="shared" si="17"/>
        <v>0</v>
      </c>
      <c r="AA83" s="11">
        <f t="shared" si="18"/>
        <v>0</v>
      </c>
      <c r="AB83" s="11">
        <f t="shared" si="19"/>
        <v>0.02</v>
      </c>
      <c r="AC83" s="11">
        <f t="shared" si="20"/>
        <v>14.86</v>
      </c>
      <c r="AD83" s="11">
        <f t="shared" si="21"/>
        <v>2.4766666666666666</v>
      </c>
      <c r="AE83" s="11" t="str">
        <f t="shared" si="22"/>
        <v>Paid in full</v>
      </c>
      <c r="AF83" s="11" t="str">
        <f t="shared" si="23"/>
        <v>Not Applicable</v>
      </c>
      <c r="AG83" s="11" t="str">
        <f t="shared" si="24"/>
        <v>Y</v>
      </c>
      <c r="AH83" s="8" t="str">
        <f t="shared" si="25"/>
        <v>N</v>
      </c>
    </row>
    <row r="84" spans="1:34">
      <c r="A84" s="11">
        <v>83</v>
      </c>
      <c r="B84" s="3" t="s">
        <v>21</v>
      </c>
      <c r="C84" s="3" t="s">
        <v>23</v>
      </c>
      <c r="D84" s="3" t="s">
        <v>22</v>
      </c>
      <c r="E84" s="3" t="s">
        <v>24</v>
      </c>
      <c r="F84" s="3">
        <v>85004</v>
      </c>
      <c r="G84" s="3" t="s">
        <v>27</v>
      </c>
      <c r="H84" s="11" t="s">
        <v>25</v>
      </c>
      <c r="I84" s="11"/>
      <c r="J84" s="3" t="s">
        <v>26</v>
      </c>
      <c r="K84" s="3" t="s">
        <v>28</v>
      </c>
      <c r="L84" s="3" t="s">
        <v>111</v>
      </c>
      <c r="M84" s="3">
        <v>6</v>
      </c>
      <c r="N84" s="5">
        <v>43110</v>
      </c>
      <c r="O84" s="5">
        <v>43115</v>
      </c>
      <c r="P84" s="5">
        <v>43296</v>
      </c>
      <c r="Q84" s="5">
        <v>43296</v>
      </c>
      <c r="R84" s="11"/>
      <c r="S84" s="11"/>
      <c r="T84" s="11"/>
      <c r="U84" s="11" t="str">
        <f t="shared" si="13"/>
        <v>NB</v>
      </c>
      <c r="V84" s="3">
        <v>921</v>
      </c>
      <c r="W84" s="11">
        <f t="shared" si="14"/>
        <v>838.11</v>
      </c>
      <c r="X84" s="11">
        <f t="shared" si="15"/>
        <v>64.470000000000013</v>
      </c>
      <c r="Y84" s="11">
        <f t="shared" si="16"/>
        <v>18.420000000000002</v>
      </c>
      <c r="Z84" s="11">
        <f t="shared" si="17"/>
        <v>0</v>
      </c>
      <c r="AA84" s="11">
        <f t="shared" si="18"/>
        <v>0</v>
      </c>
      <c r="AB84" s="11">
        <f t="shared" si="19"/>
        <v>0.02</v>
      </c>
      <c r="AC84" s="11">
        <f t="shared" si="20"/>
        <v>18.420000000000002</v>
      </c>
      <c r="AD84" s="11">
        <f t="shared" si="21"/>
        <v>3.0700000000000003</v>
      </c>
      <c r="AE84" s="11" t="str">
        <f t="shared" si="22"/>
        <v>Paid in full</v>
      </c>
      <c r="AF84" s="11" t="str">
        <f t="shared" si="23"/>
        <v>Not Applicable</v>
      </c>
      <c r="AG84" s="11" t="str">
        <f t="shared" si="24"/>
        <v>Y</v>
      </c>
      <c r="AH84" s="8" t="str">
        <f t="shared" si="25"/>
        <v>N</v>
      </c>
    </row>
    <row r="85" spans="1:34">
      <c r="A85" s="11">
        <v>84</v>
      </c>
      <c r="B85" s="3" t="s">
        <v>21</v>
      </c>
      <c r="C85" s="3" t="s">
        <v>23</v>
      </c>
      <c r="D85" s="3" t="s">
        <v>22</v>
      </c>
      <c r="E85" s="3" t="s">
        <v>24</v>
      </c>
      <c r="F85" s="3">
        <v>85004</v>
      </c>
      <c r="G85" s="3" t="s">
        <v>27</v>
      </c>
      <c r="H85" s="11" t="s">
        <v>25</v>
      </c>
      <c r="I85" s="11"/>
      <c r="J85" s="3" t="s">
        <v>26</v>
      </c>
      <c r="K85" s="3" t="s">
        <v>28</v>
      </c>
      <c r="L85" s="3" t="s">
        <v>112</v>
      </c>
      <c r="M85" s="3">
        <v>6</v>
      </c>
      <c r="N85" s="5">
        <v>43116</v>
      </c>
      <c r="O85" s="5">
        <v>43120</v>
      </c>
      <c r="P85" s="5">
        <v>43301</v>
      </c>
      <c r="Q85" s="5">
        <v>43301</v>
      </c>
      <c r="R85" s="11"/>
      <c r="S85" s="11"/>
      <c r="T85" s="11"/>
      <c r="U85" s="11" t="str">
        <f t="shared" si="13"/>
        <v>NB</v>
      </c>
      <c r="V85" s="3">
        <v>953</v>
      </c>
      <c r="W85" s="11">
        <f t="shared" si="14"/>
        <v>867.23</v>
      </c>
      <c r="X85" s="11">
        <f t="shared" si="15"/>
        <v>66.710000000000008</v>
      </c>
      <c r="Y85" s="11">
        <f t="shared" si="16"/>
        <v>19.059999999999999</v>
      </c>
      <c r="Z85" s="11">
        <f t="shared" si="17"/>
        <v>0</v>
      </c>
      <c r="AA85" s="11">
        <f t="shared" si="18"/>
        <v>0</v>
      </c>
      <c r="AB85" s="11">
        <f t="shared" si="19"/>
        <v>0.02</v>
      </c>
      <c r="AC85" s="11">
        <f t="shared" si="20"/>
        <v>19.059999999999999</v>
      </c>
      <c r="AD85" s="11">
        <f t="shared" si="21"/>
        <v>3.1766666666666663</v>
      </c>
      <c r="AE85" s="11" t="str">
        <f t="shared" si="22"/>
        <v>Paid in full</v>
      </c>
      <c r="AF85" s="11" t="str">
        <f t="shared" si="23"/>
        <v>Not Applicable</v>
      </c>
      <c r="AG85" s="11" t="str">
        <f t="shared" si="24"/>
        <v>Y</v>
      </c>
      <c r="AH85" s="8" t="str">
        <f t="shared" si="25"/>
        <v>N</v>
      </c>
    </row>
    <row r="86" spans="1:34">
      <c r="A86" s="11">
        <v>85</v>
      </c>
      <c r="B86" s="3" t="s">
        <v>21</v>
      </c>
      <c r="C86" s="3" t="s">
        <v>23</v>
      </c>
      <c r="D86" s="3" t="s">
        <v>22</v>
      </c>
      <c r="E86" s="3" t="s">
        <v>24</v>
      </c>
      <c r="F86" s="3">
        <v>85004</v>
      </c>
      <c r="G86" s="3" t="s">
        <v>27</v>
      </c>
      <c r="H86" s="11" t="s">
        <v>25</v>
      </c>
      <c r="I86" s="11"/>
      <c r="J86" s="3" t="s">
        <v>26</v>
      </c>
      <c r="K86" s="3" t="s">
        <v>28</v>
      </c>
      <c r="L86" s="3" t="s">
        <v>113</v>
      </c>
      <c r="M86" s="3">
        <v>6</v>
      </c>
      <c r="N86" s="5">
        <v>43072</v>
      </c>
      <c r="O86" s="5">
        <v>43077</v>
      </c>
      <c r="P86" s="5">
        <v>43259</v>
      </c>
      <c r="Q86" s="5">
        <v>43259</v>
      </c>
      <c r="R86" s="11"/>
      <c r="S86" s="11"/>
      <c r="T86" s="11"/>
      <c r="U86" s="11" t="str">
        <f t="shared" si="13"/>
        <v>NB</v>
      </c>
      <c r="V86" s="3">
        <v>835</v>
      </c>
      <c r="W86" s="11">
        <f t="shared" si="14"/>
        <v>759.85</v>
      </c>
      <c r="X86" s="11">
        <f t="shared" si="15"/>
        <v>58.45</v>
      </c>
      <c r="Y86" s="11">
        <f t="shared" si="16"/>
        <v>16.7</v>
      </c>
      <c r="Z86" s="11">
        <f t="shared" si="17"/>
        <v>0</v>
      </c>
      <c r="AA86" s="11">
        <f t="shared" si="18"/>
        <v>0</v>
      </c>
      <c r="AB86" s="11">
        <f t="shared" si="19"/>
        <v>0.02</v>
      </c>
      <c r="AC86" s="11">
        <f t="shared" si="20"/>
        <v>16.7</v>
      </c>
      <c r="AD86" s="11">
        <f t="shared" si="21"/>
        <v>2.7833333333333332</v>
      </c>
      <c r="AE86" s="11" t="str">
        <f t="shared" si="22"/>
        <v>Paid in full</v>
      </c>
      <c r="AF86" s="11" t="str">
        <f t="shared" si="23"/>
        <v>Not Applicable</v>
      </c>
      <c r="AG86" s="11" t="str">
        <f t="shared" si="24"/>
        <v>Y</v>
      </c>
      <c r="AH86" s="8" t="str">
        <f t="shared" si="25"/>
        <v>N</v>
      </c>
    </row>
    <row r="87" spans="1:34">
      <c r="A87" s="11">
        <v>86</v>
      </c>
      <c r="B87" s="3" t="s">
        <v>21</v>
      </c>
      <c r="C87" s="3" t="s">
        <v>23</v>
      </c>
      <c r="D87" s="3" t="s">
        <v>22</v>
      </c>
      <c r="E87" s="3" t="s">
        <v>24</v>
      </c>
      <c r="F87" s="3">
        <v>85004</v>
      </c>
      <c r="G87" s="3" t="s">
        <v>27</v>
      </c>
      <c r="H87" s="11" t="s">
        <v>25</v>
      </c>
      <c r="I87" s="11"/>
      <c r="J87" s="3" t="s">
        <v>26</v>
      </c>
      <c r="K87" s="3" t="s">
        <v>28</v>
      </c>
      <c r="L87" s="3" t="s">
        <v>114</v>
      </c>
      <c r="M87" s="3">
        <v>12</v>
      </c>
      <c r="N87" s="5">
        <v>42949</v>
      </c>
      <c r="O87" s="5">
        <v>42953</v>
      </c>
      <c r="P87" s="5">
        <v>43318</v>
      </c>
      <c r="Q87" s="5">
        <v>43318</v>
      </c>
      <c r="R87" s="11"/>
      <c r="S87" s="11"/>
      <c r="T87" s="11"/>
      <c r="U87" s="11" t="str">
        <f t="shared" si="13"/>
        <v>NB</v>
      </c>
      <c r="V87" s="3">
        <v>1000</v>
      </c>
      <c r="W87" s="11">
        <f t="shared" si="14"/>
        <v>910</v>
      </c>
      <c r="X87" s="11">
        <f t="shared" si="15"/>
        <v>70</v>
      </c>
      <c r="Y87" s="11">
        <f t="shared" si="16"/>
        <v>20</v>
      </c>
      <c r="Z87" s="11">
        <f t="shared" si="17"/>
        <v>0</v>
      </c>
      <c r="AA87" s="11">
        <f t="shared" si="18"/>
        <v>0</v>
      </c>
      <c r="AB87" s="11">
        <f t="shared" si="19"/>
        <v>0.02</v>
      </c>
      <c r="AC87" s="11">
        <f t="shared" si="20"/>
        <v>20</v>
      </c>
      <c r="AD87" s="11">
        <f t="shared" si="21"/>
        <v>1.6666666666666667</v>
      </c>
      <c r="AE87" s="11" t="str">
        <f t="shared" si="22"/>
        <v>Paid in full</v>
      </c>
      <c r="AF87" s="11" t="str">
        <f t="shared" si="23"/>
        <v>Not Applicable</v>
      </c>
      <c r="AG87" s="11" t="str">
        <f t="shared" si="24"/>
        <v>Y</v>
      </c>
      <c r="AH87" s="8" t="str">
        <f t="shared" si="25"/>
        <v>N</v>
      </c>
    </row>
    <row r="88" spans="1:34">
      <c r="A88" s="11">
        <v>87</v>
      </c>
      <c r="B88" s="3" t="s">
        <v>21</v>
      </c>
      <c r="C88" s="3" t="s">
        <v>23</v>
      </c>
      <c r="D88" s="3" t="s">
        <v>22</v>
      </c>
      <c r="E88" s="3" t="s">
        <v>24</v>
      </c>
      <c r="F88" s="3">
        <v>85004</v>
      </c>
      <c r="G88" s="3" t="s">
        <v>27</v>
      </c>
      <c r="H88" s="11" t="s">
        <v>25</v>
      </c>
      <c r="I88" s="11"/>
      <c r="J88" s="3" t="s">
        <v>26</v>
      </c>
      <c r="K88" s="3" t="s">
        <v>28</v>
      </c>
      <c r="L88" s="3" t="s">
        <v>115</v>
      </c>
      <c r="M88" s="3">
        <v>6</v>
      </c>
      <c r="N88" s="5">
        <v>42993</v>
      </c>
      <c r="O88" s="5">
        <v>42996</v>
      </c>
      <c r="P88" s="5">
        <v>43177</v>
      </c>
      <c r="Q88" s="5">
        <v>43177</v>
      </c>
      <c r="R88" s="11"/>
      <c r="S88" s="11"/>
      <c r="T88" s="11"/>
      <c r="U88" s="11" t="str">
        <f t="shared" si="13"/>
        <v>NB</v>
      </c>
      <c r="V88" s="3">
        <v>456</v>
      </c>
      <c r="W88" s="11">
        <f t="shared" si="14"/>
        <v>414.96000000000004</v>
      </c>
      <c r="X88" s="11">
        <f t="shared" si="15"/>
        <v>31.92</v>
      </c>
      <c r="Y88" s="11">
        <f t="shared" si="16"/>
        <v>9.120000000000001</v>
      </c>
      <c r="Z88" s="11">
        <f t="shared" si="17"/>
        <v>0</v>
      </c>
      <c r="AA88" s="11">
        <f t="shared" si="18"/>
        <v>0</v>
      </c>
      <c r="AB88" s="11">
        <f t="shared" si="19"/>
        <v>0.02</v>
      </c>
      <c r="AC88" s="11">
        <f t="shared" si="20"/>
        <v>9.120000000000001</v>
      </c>
      <c r="AD88" s="11">
        <f t="shared" si="21"/>
        <v>1.5200000000000002</v>
      </c>
      <c r="AE88" s="11" t="str">
        <f t="shared" si="22"/>
        <v>Paid in full</v>
      </c>
      <c r="AF88" s="11" t="str">
        <f t="shared" si="23"/>
        <v>Not Applicable</v>
      </c>
      <c r="AG88" s="11" t="str">
        <f t="shared" si="24"/>
        <v>Y</v>
      </c>
      <c r="AH88" s="8" t="str">
        <f t="shared" si="25"/>
        <v>N</v>
      </c>
    </row>
    <row r="89" spans="1:34">
      <c r="A89" s="11">
        <v>88</v>
      </c>
      <c r="B89" s="3" t="s">
        <v>21</v>
      </c>
      <c r="C89" s="3" t="s">
        <v>23</v>
      </c>
      <c r="D89" s="3" t="s">
        <v>22</v>
      </c>
      <c r="E89" s="3" t="s">
        <v>24</v>
      </c>
      <c r="F89" s="3">
        <v>85004</v>
      </c>
      <c r="G89" s="3" t="s">
        <v>27</v>
      </c>
      <c r="H89" s="11" t="s">
        <v>25</v>
      </c>
      <c r="I89" s="11"/>
      <c r="J89" s="3" t="s">
        <v>26</v>
      </c>
      <c r="K89" s="3" t="s">
        <v>28</v>
      </c>
      <c r="L89" s="3" t="s">
        <v>116</v>
      </c>
      <c r="M89" s="3">
        <v>6</v>
      </c>
      <c r="N89" s="5">
        <v>43024</v>
      </c>
      <c r="O89" s="5">
        <v>43028</v>
      </c>
      <c r="P89" s="5">
        <v>43210</v>
      </c>
      <c r="Q89" s="5">
        <v>43210</v>
      </c>
      <c r="R89" s="11"/>
      <c r="S89" s="11"/>
      <c r="T89" s="11"/>
      <c r="U89" s="11" t="str">
        <f t="shared" si="13"/>
        <v>NB</v>
      </c>
      <c r="V89" s="3">
        <v>854</v>
      </c>
      <c r="W89" s="11">
        <f t="shared" si="14"/>
        <v>777.14</v>
      </c>
      <c r="X89" s="11">
        <f t="shared" si="15"/>
        <v>59.780000000000008</v>
      </c>
      <c r="Y89" s="11">
        <f t="shared" si="16"/>
        <v>17.080000000000002</v>
      </c>
      <c r="Z89" s="11">
        <f t="shared" si="17"/>
        <v>0</v>
      </c>
      <c r="AA89" s="11">
        <f t="shared" si="18"/>
        <v>0</v>
      </c>
      <c r="AB89" s="11">
        <f t="shared" si="19"/>
        <v>0.02</v>
      </c>
      <c r="AC89" s="11">
        <f t="shared" si="20"/>
        <v>17.080000000000002</v>
      </c>
      <c r="AD89" s="11">
        <f t="shared" si="21"/>
        <v>2.8466666666666671</v>
      </c>
      <c r="AE89" s="11" t="str">
        <f t="shared" si="22"/>
        <v>Paid in full</v>
      </c>
      <c r="AF89" s="11" t="str">
        <f t="shared" si="23"/>
        <v>Not Applicable</v>
      </c>
      <c r="AG89" s="11" t="str">
        <f t="shared" si="24"/>
        <v>Y</v>
      </c>
      <c r="AH89" s="8" t="str">
        <f t="shared" si="25"/>
        <v>N</v>
      </c>
    </row>
    <row r="90" spans="1:34">
      <c r="A90" s="11">
        <v>89</v>
      </c>
      <c r="B90" s="3" t="s">
        <v>21</v>
      </c>
      <c r="C90" s="3" t="s">
        <v>23</v>
      </c>
      <c r="D90" s="3" t="s">
        <v>22</v>
      </c>
      <c r="E90" s="3" t="s">
        <v>24</v>
      </c>
      <c r="F90" s="3">
        <v>85004</v>
      </c>
      <c r="G90" s="3" t="s">
        <v>27</v>
      </c>
      <c r="H90" s="11" t="s">
        <v>25</v>
      </c>
      <c r="I90" s="11"/>
      <c r="J90" s="3" t="s">
        <v>26</v>
      </c>
      <c r="K90" s="3" t="s">
        <v>28</v>
      </c>
      <c r="L90" s="3" t="s">
        <v>117</v>
      </c>
      <c r="M90" s="3">
        <v>6</v>
      </c>
      <c r="N90" s="5">
        <v>43050</v>
      </c>
      <c r="O90" s="5">
        <v>43054</v>
      </c>
      <c r="P90" s="5">
        <v>43235</v>
      </c>
      <c r="Q90" s="5">
        <v>43235</v>
      </c>
      <c r="R90" s="11"/>
      <c r="S90" s="11"/>
      <c r="T90" s="11"/>
      <c r="U90" s="11" t="str">
        <f t="shared" si="13"/>
        <v>NB</v>
      </c>
      <c r="V90" s="3">
        <v>786</v>
      </c>
      <c r="W90" s="11">
        <f t="shared" si="14"/>
        <v>715.26</v>
      </c>
      <c r="X90" s="11">
        <f t="shared" si="15"/>
        <v>55.02</v>
      </c>
      <c r="Y90" s="11">
        <f t="shared" si="16"/>
        <v>15.72</v>
      </c>
      <c r="Z90" s="11">
        <f t="shared" si="17"/>
        <v>0</v>
      </c>
      <c r="AA90" s="11">
        <f t="shared" si="18"/>
        <v>0</v>
      </c>
      <c r="AB90" s="11">
        <f t="shared" si="19"/>
        <v>0.02</v>
      </c>
      <c r="AC90" s="11">
        <f t="shared" si="20"/>
        <v>15.72</v>
      </c>
      <c r="AD90" s="11">
        <f t="shared" si="21"/>
        <v>2.62</v>
      </c>
      <c r="AE90" s="11" t="str">
        <f t="shared" si="22"/>
        <v>Paid in full</v>
      </c>
      <c r="AF90" s="11" t="str">
        <f t="shared" si="23"/>
        <v>Not Applicable</v>
      </c>
      <c r="AG90" s="11" t="str">
        <f t="shared" si="24"/>
        <v>Y</v>
      </c>
      <c r="AH90" s="8" t="str">
        <f t="shared" si="25"/>
        <v>N</v>
      </c>
    </row>
    <row r="91" spans="1:34">
      <c r="A91" s="11">
        <v>90</v>
      </c>
      <c r="B91" s="3" t="s">
        <v>21</v>
      </c>
      <c r="C91" s="3" t="s">
        <v>23</v>
      </c>
      <c r="D91" s="3" t="s">
        <v>22</v>
      </c>
      <c r="E91" s="3" t="s">
        <v>24</v>
      </c>
      <c r="F91" s="3">
        <v>85004</v>
      </c>
      <c r="G91" s="3" t="s">
        <v>27</v>
      </c>
      <c r="H91" s="11" t="s">
        <v>25</v>
      </c>
      <c r="I91" s="11"/>
      <c r="J91" s="3" t="s">
        <v>26</v>
      </c>
      <c r="K91" s="3" t="s">
        <v>28</v>
      </c>
      <c r="L91" s="3" t="s">
        <v>118</v>
      </c>
      <c r="M91" s="3">
        <v>6</v>
      </c>
      <c r="N91" s="5">
        <v>42964</v>
      </c>
      <c r="O91" s="5">
        <v>42967</v>
      </c>
      <c r="P91" s="5">
        <v>43151</v>
      </c>
      <c r="Q91" s="5">
        <v>43151</v>
      </c>
      <c r="R91" s="11"/>
      <c r="S91" s="11"/>
      <c r="T91" s="11"/>
      <c r="U91" s="11" t="str">
        <f t="shared" si="13"/>
        <v>NB</v>
      </c>
      <c r="V91" s="3">
        <v>756</v>
      </c>
      <c r="W91" s="11">
        <f t="shared" si="14"/>
        <v>687.96</v>
      </c>
      <c r="X91" s="11">
        <f t="shared" si="15"/>
        <v>52.92</v>
      </c>
      <c r="Y91" s="11">
        <f t="shared" si="16"/>
        <v>15.120000000000001</v>
      </c>
      <c r="Z91" s="11">
        <f t="shared" si="17"/>
        <v>0</v>
      </c>
      <c r="AA91" s="11">
        <f t="shared" si="18"/>
        <v>0</v>
      </c>
      <c r="AB91" s="11">
        <f t="shared" si="19"/>
        <v>0.02</v>
      </c>
      <c r="AC91" s="11">
        <f t="shared" si="20"/>
        <v>15.120000000000001</v>
      </c>
      <c r="AD91" s="11">
        <f t="shared" si="21"/>
        <v>2.52</v>
      </c>
      <c r="AE91" s="11" t="str">
        <f t="shared" si="22"/>
        <v>Paid in full</v>
      </c>
      <c r="AF91" s="11" t="str">
        <f t="shared" si="23"/>
        <v>Not Applicable</v>
      </c>
      <c r="AG91" s="11" t="str">
        <f t="shared" si="24"/>
        <v>Y</v>
      </c>
      <c r="AH91" s="8" t="str">
        <f t="shared" si="25"/>
        <v>N</v>
      </c>
    </row>
    <row r="92" spans="1:34">
      <c r="A92" s="11">
        <v>91</v>
      </c>
      <c r="B92" s="3" t="s">
        <v>21</v>
      </c>
      <c r="C92" s="3" t="s">
        <v>23</v>
      </c>
      <c r="D92" s="3" t="s">
        <v>22</v>
      </c>
      <c r="E92" s="3" t="s">
        <v>24</v>
      </c>
      <c r="F92" s="3">
        <v>85004</v>
      </c>
      <c r="G92" s="3" t="s">
        <v>27</v>
      </c>
      <c r="H92" s="11" t="s">
        <v>25</v>
      </c>
      <c r="I92" s="11"/>
      <c r="J92" s="3" t="s">
        <v>26</v>
      </c>
      <c r="K92" s="3" t="s">
        <v>28</v>
      </c>
      <c r="L92" s="3" t="s">
        <v>119</v>
      </c>
      <c r="M92" s="3">
        <v>6</v>
      </c>
      <c r="N92" s="5">
        <v>43003</v>
      </c>
      <c r="O92" s="5">
        <v>43008</v>
      </c>
      <c r="P92" s="5">
        <v>43189</v>
      </c>
      <c r="Q92" s="5">
        <v>43189</v>
      </c>
      <c r="R92" s="11"/>
      <c r="S92" s="11"/>
      <c r="T92" s="11"/>
      <c r="U92" s="11" t="str">
        <f t="shared" si="13"/>
        <v>NB</v>
      </c>
      <c r="V92" s="3">
        <v>456</v>
      </c>
      <c r="W92" s="11">
        <f t="shared" si="14"/>
        <v>414.96000000000004</v>
      </c>
      <c r="X92" s="11">
        <f t="shared" si="15"/>
        <v>31.92</v>
      </c>
      <c r="Y92" s="11">
        <f t="shared" si="16"/>
        <v>9.120000000000001</v>
      </c>
      <c r="Z92" s="11">
        <f t="shared" si="17"/>
        <v>0</v>
      </c>
      <c r="AA92" s="11">
        <f t="shared" si="18"/>
        <v>0</v>
      </c>
      <c r="AB92" s="11">
        <f t="shared" si="19"/>
        <v>0.02</v>
      </c>
      <c r="AC92" s="11">
        <f t="shared" si="20"/>
        <v>9.120000000000001</v>
      </c>
      <c r="AD92" s="11">
        <f t="shared" si="21"/>
        <v>1.5200000000000002</v>
      </c>
      <c r="AE92" s="11" t="str">
        <f t="shared" si="22"/>
        <v>Paid in full</v>
      </c>
      <c r="AF92" s="11" t="str">
        <f t="shared" si="23"/>
        <v>Not Applicable</v>
      </c>
      <c r="AG92" s="11" t="str">
        <f t="shared" si="24"/>
        <v>Y</v>
      </c>
      <c r="AH92" s="8" t="str">
        <f t="shared" si="25"/>
        <v>N</v>
      </c>
    </row>
    <row r="93" spans="1:34">
      <c r="A93" s="11">
        <v>92</v>
      </c>
      <c r="B93" s="3" t="s">
        <v>21</v>
      </c>
      <c r="C93" s="3" t="s">
        <v>23</v>
      </c>
      <c r="D93" s="3" t="s">
        <v>22</v>
      </c>
      <c r="E93" s="3" t="s">
        <v>24</v>
      </c>
      <c r="F93" s="3">
        <v>85004</v>
      </c>
      <c r="G93" s="3" t="s">
        <v>27</v>
      </c>
      <c r="H93" s="11" t="s">
        <v>25</v>
      </c>
      <c r="I93" s="11"/>
      <c r="J93" s="3" t="s">
        <v>26</v>
      </c>
      <c r="K93" s="3" t="s">
        <v>28</v>
      </c>
      <c r="L93" s="3" t="s">
        <v>120</v>
      </c>
      <c r="M93" s="3">
        <v>6</v>
      </c>
      <c r="N93" s="5">
        <v>43094</v>
      </c>
      <c r="O93" s="5">
        <v>43099</v>
      </c>
      <c r="P93" s="5">
        <v>43281</v>
      </c>
      <c r="Q93" s="5">
        <v>43281</v>
      </c>
      <c r="R93" s="11"/>
      <c r="S93" s="11"/>
      <c r="T93" s="11"/>
      <c r="U93" s="11" t="str">
        <f t="shared" si="13"/>
        <v>NB</v>
      </c>
      <c r="V93" s="3">
        <v>865</v>
      </c>
      <c r="W93" s="11">
        <f t="shared" si="14"/>
        <v>787.15</v>
      </c>
      <c r="X93" s="11">
        <f t="shared" si="15"/>
        <v>60.550000000000004</v>
      </c>
      <c r="Y93" s="11">
        <f t="shared" si="16"/>
        <v>17.3</v>
      </c>
      <c r="Z93" s="11">
        <f t="shared" si="17"/>
        <v>0</v>
      </c>
      <c r="AA93" s="11">
        <f t="shared" si="18"/>
        <v>0</v>
      </c>
      <c r="AB93" s="11">
        <f t="shared" si="19"/>
        <v>0.02</v>
      </c>
      <c r="AC93" s="11">
        <f t="shared" si="20"/>
        <v>17.3</v>
      </c>
      <c r="AD93" s="11">
        <f t="shared" si="21"/>
        <v>2.8833333333333333</v>
      </c>
      <c r="AE93" s="11" t="str">
        <f t="shared" si="22"/>
        <v>Paid in full</v>
      </c>
      <c r="AF93" s="11" t="str">
        <f t="shared" si="23"/>
        <v>Not Applicable</v>
      </c>
      <c r="AG93" s="11" t="str">
        <f t="shared" si="24"/>
        <v>Y</v>
      </c>
      <c r="AH93" s="8" t="str">
        <f t="shared" si="25"/>
        <v>N</v>
      </c>
    </row>
    <row r="94" spans="1:34">
      <c r="A94" s="11">
        <v>93</v>
      </c>
      <c r="B94" s="3" t="s">
        <v>21</v>
      </c>
      <c r="C94" s="3" t="s">
        <v>23</v>
      </c>
      <c r="D94" s="3" t="s">
        <v>22</v>
      </c>
      <c r="E94" s="3" t="s">
        <v>24</v>
      </c>
      <c r="F94" s="3">
        <v>85004</v>
      </c>
      <c r="G94" s="3" t="s">
        <v>27</v>
      </c>
      <c r="H94" s="11" t="s">
        <v>25</v>
      </c>
      <c r="I94" s="11"/>
      <c r="J94" s="3" t="s">
        <v>26</v>
      </c>
      <c r="K94" s="3" t="s">
        <v>28</v>
      </c>
      <c r="L94" s="3" t="s">
        <v>121</v>
      </c>
      <c r="M94" s="12">
        <v>6</v>
      </c>
      <c r="N94" s="5">
        <v>42962</v>
      </c>
      <c r="O94" s="5">
        <v>42967</v>
      </c>
      <c r="P94" s="5">
        <v>43151</v>
      </c>
      <c r="Q94" s="5">
        <v>43151</v>
      </c>
      <c r="R94" s="11"/>
      <c r="S94" s="11"/>
      <c r="T94" s="11"/>
      <c r="U94" s="11" t="str">
        <f t="shared" si="13"/>
        <v>NB</v>
      </c>
      <c r="V94" s="3">
        <v>723</v>
      </c>
      <c r="W94" s="11">
        <f t="shared" si="14"/>
        <v>657.93000000000006</v>
      </c>
      <c r="X94" s="11">
        <f t="shared" si="15"/>
        <v>50.610000000000007</v>
      </c>
      <c r="Y94" s="11">
        <f t="shared" si="16"/>
        <v>14.46</v>
      </c>
      <c r="Z94" s="11">
        <f t="shared" si="17"/>
        <v>0</v>
      </c>
      <c r="AA94" s="11">
        <f t="shared" si="18"/>
        <v>0</v>
      </c>
      <c r="AB94" s="11">
        <f t="shared" si="19"/>
        <v>0.02</v>
      </c>
      <c r="AC94" s="11">
        <f t="shared" si="20"/>
        <v>14.46</v>
      </c>
      <c r="AD94" s="11">
        <f t="shared" si="21"/>
        <v>2.41</v>
      </c>
      <c r="AE94" s="11" t="str">
        <f t="shared" si="22"/>
        <v>Paid in full</v>
      </c>
      <c r="AF94" s="11" t="str">
        <f t="shared" si="23"/>
        <v>Not Applicable</v>
      </c>
      <c r="AG94" s="11" t="str">
        <f t="shared" si="24"/>
        <v>Y</v>
      </c>
      <c r="AH94" s="8" t="str">
        <f t="shared" si="25"/>
        <v>N</v>
      </c>
    </row>
    <row r="95" spans="1:34">
      <c r="A95" s="11">
        <v>94</v>
      </c>
      <c r="B95" s="3" t="s">
        <v>21</v>
      </c>
      <c r="C95" s="3" t="s">
        <v>23</v>
      </c>
      <c r="D95" s="3" t="s">
        <v>22</v>
      </c>
      <c r="E95" s="3" t="s">
        <v>24</v>
      </c>
      <c r="F95" s="3">
        <v>85004</v>
      </c>
      <c r="G95" s="3" t="s">
        <v>27</v>
      </c>
      <c r="H95" s="11" t="s">
        <v>25</v>
      </c>
      <c r="I95" s="11"/>
      <c r="J95" s="3" t="s">
        <v>26</v>
      </c>
      <c r="K95" s="3" t="s">
        <v>28</v>
      </c>
      <c r="L95" s="3" t="s">
        <v>122</v>
      </c>
      <c r="M95" s="12">
        <v>6</v>
      </c>
      <c r="N95" s="5">
        <v>43117</v>
      </c>
      <c r="O95" s="5">
        <v>43120</v>
      </c>
      <c r="P95" s="5">
        <v>43301</v>
      </c>
      <c r="Q95" s="5">
        <v>43301</v>
      </c>
      <c r="R95" s="11"/>
      <c r="S95" s="11"/>
      <c r="T95" s="11"/>
      <c r="U95" s="11" t="str">
        <f t="shared" si="13"/>
        <v>NB</v>
      </c>
      <c r="V95" s="3">
        <v>721</v>
      </c>
      <c r="W95" s="11">
        <f t="shared" si="14"/>
        <v>656.11</v>
      </c>
      <c r="X95" s="11">
        <f t="shared" si="15"/>
        <v>50.470000000000006</v>
      </c>
      <c r="Y95" s="11">
        <f t="shared" si="16"/>
        <v>14.42</v>
      </c>
      <c r="Z95" s="11">
        <f t="shared" si="17"/>
        <v>0</v>
      </c>
      <c r="AA95" s="11">
        <f t="shared" si="18"/>
        <v>0</v>
      </c>
      <c r="AB95" s="11">
        <f t="shared" si="19"/>
        <v>0.02</v>
      </c>
      <c r="AC95" s="11">
        <f t="shared" si="20"/>
        <v>14.42</v>
      </c>
      <c r="AD95" s="11">
        <f t="shared" si="21"/>
        <v>2.4033333333333333</v>
      </c>
      <c r="AE95" s="11" t="str">
        <f t="shared" si="22"/>
        <v>Paid in full</v>
      </c>
      <c r="AF95" s="11" t="str">
        <f t="shared" si="23"/>
        <v>Not Applicable</v>
      </c>
      <c r="AG95" s="11" t="str">
        <f t="shared" si="24"/>
        <v>Y</v>
      </c>
      <c r="AH95" s="8" t="str">
        <f t="shared" si="25"/>
        <v>N</v>
      </c>
    </row>
    <row r="96" spans="1:34">
      <c r="A96" s="11">
        <v>95</v>
      </c>
      <c r="B96" s="3" t="s">
        <v>21</v>
      </c>
      <c r="C96" s="3" t="s">
        <v>23</v>
      </c>
      <c r="D96" s="3" t="s">
        <v>22</v>
      </c>
      <c r="E96" s="3" t="s">
        <v>24</v>
      </c>
      <c r="F96" s="3">
        <v>85004</v>
      </c>
      <c r="G96" s="3" t="s">
        <v>27</v>
      </c>
      <c r="H96" s="11" t="s">
        <v>25</v>
      </c>
      <c r="I96" s="11"/>
      <c r="J96" s="3" t="s">
        <v>26</v>
      </c>
      <c r="K96" s="3" t="s">
        <v>28</v>
      </c>
      <c r="L96" s="3" t="s">
        <v>123</v>
      </c>
      <c r="M96" s="12">
        <v>6</v>
      </c>
      <c r="N96" s="5">
        <v>43130</v>
      </c>
      <c r="O96" s="5">
        <v>43131</v>
      </c>
      <c r="P96" s="5">
        <v>43312</v>
      </c>
      <c r="Q96" s="5">
        <v>43312</v>
      </c>
      <c r="R96" s="11"/>
      <c r="S96" s="11"/>
      <c r="T96" s="11"/>
      <c r="U96" s="11" t="str">
        <f t="shared" si="13"/>
        <v>NB</v>
      </c>
      <c r="V96" s="3">
        <v>735</v>
      </c>
      <c r="W96" s="11">
        <f t="shared" si="14"/>
        <v>668.85</v>
      </c>
      <c r="X96" s="11">
        <f t="shared" si="15"/>
        <v>51.45</v>
      </c>
      <c r="Y96" s="11">
        <f t="shared" si="16"/>
        <v>14.700000000000001</v>
      </c>
      <c r="Z96" s="11">
        <f t="shared" si="17"/>
        <v>0</v>
      </c>
      <c r="AA96" s="11">
        <f t="shared" si="18"/>
        <v>0</v>
      </c>
      <c r="AB96" s="11">
        <f t="shared" si="19"/>
        <v>0.02</v>
      </c>
      <c r="AC96" s="11">
        <f t="shared" si="20"/>
        <v>14.700000000000001</v>
      </c>
      <c r="AD96" s="11">
        <f t="shared" si="21"/>
        <v>2.4500000000000002</v>
      </c>
      <c r="AE96" s="11" t="str">
        <f t="shared" si="22"/>
        <v>Paid in full</v>
      </c>
      <c r="AF96" s="11" t="str">
        <f t="shared" si="23"/>
        <v>Not Applicable</v>
      </c>
      <c r="AG96" s="11" t="str">
        <f t="shared" si="24"/>
        <v>Y</v>
      </c>
      <c r="AH96" s="8" t="str">
        <f t="shared" si="25"/>
        <v>N</v>
      </c>
    </row>
    <row r="97" spans="1:34">
      <c r="A97" s="11">
        <v>96</v>
      </c>
      <c r="B97" s="3" t="s">
        <v>21</v>
      </c>
      <c r="C97" s="3" t="s">
        <v>23</v>
      </c>
      <c r="D97" s="3" t="s">
        <v>22</v>
      </c>
      <c r="E97" s="3" t="s">
        <v>24</v>
      </c>
      <c r="F97" s="3">
        <v>85004</v>
      </c>
      <c r="G97" s="3" t="s">
        <v>27</v>
      </c>
      <c r="H97" s="11" t="s">
        <v>25</v>
      </c>
      <c r="I97" s="11"/>
      <c r="J97" s="3" t="s">
        <v>26</v>
      </c>
      <c r="K97" s="3" t="s">
        <v>28</v>
      </c>
      <c r="L97" s="3" t="s">
        <v>124</v>
      </c>
      <c r="M97" s="12">
        <v>6</v>
      </c>
      <c r="N97" s="5">
        <v>43047</v>
      </c>
      <c r="O97" s="5">
        <v>43049</v>
      </c>
      <c r="P97" s="5">
        <v>43230</v>
      </c>
      <c r="Q97" s="5">
        <v>43230</v>
      </c>
      <c r="R97" s="11"/>
      <c r="S97" s="11"/>
      <c r="T97" s="11"/>
      <c r="U97" s="11" t="str">
        <f t="shared" si="13"/>
        <v>NB</v>
      </c>
      <c r="V97" s="3">
        <v>736</v>
      </c>
      <c r="W97" s="11">
        <f t="shared" si="14"/>
        <v>669.76</v>
      </c>
      <c r="X97" s="11">
        <f t="shared" si="15"/>
        <v>51.52</v>
      </c>
      <c r="Y97" s="11">
        <f t="shared" si="16"/>
        <v>14.72</v>
      </c>
      <c r="Z97" s="11">
        <f t="shared" si="17"/>
        <v>0</v>
      </c>
      <c r="AA97" s="11">
        <f t="shared" si="18"/>
        <v>0</v>
      </c>
      <c r="AB97" s="11">
        <f t="shared" si="19"/>
        <v>0.02</v>
      </c>
      <c r="AC97" s="11">
        <f t="shared" si="20"/>
        <v>14.72</v>
      </c>
      <c r="AD97" s="11">
        <f t="shared" si="21"/>
        <v>2.4533333333333336</v>
      </c>
      <c r="AE97" s="11" t="str">
        <f t="shared" si="22"/>
        <v>Paid in full</v>
      </c>
      <c r="AF97" s="11" t="str">
        <f t="shared" si="23"/>
        <v>Not Applicable</v>
      </c>
      <c r="AG97" s="11" t="str">
        <f t="shared" si="24"/>
        <v>Y</v>
      </c>
      <c r="AH97" s="8" t="str">
        <f t="shared" si="25"/>
        <v>N</v>
      </c>
    </row>
    <row r="98" spans="1:34">
      <c r="A98" s="11">
        <v>97</v>
      </c>
      <c r="B98" s="3" t="s">
        <v>21</v>
      </c>
      <c r="C98" s="3" t="s">
        <v>23</v>
      </c>
      <c r="D98" s="3" t="s">
        <v>22</v>
      </c>
      <c r="E98" s="3" t="s">
        <v>24</v>
      </c>
      <c r="F98" s="3">
        <v>85004</v>
      </c>
      <c r="G98" s="3" t="s">
        <v>27</v>
      </c>
      <c r="H98" s="11" t="s">
        <v>25</v>
      </c>
      <c r="I98" s="11"/>
      <c r="J98" s="3" t="s">
        <v>26</v>
      </c>
      <c r="K98" s="3" t="s">
        <v>28</v>
      </c>
      <c r="L98" s="3" t="s">
        <v>125</v>
      </c>
      <c r="M98" s="12">
        <v>6</v>
      </c>
      <c r="N98" s="5">
        <v>43107</v>
      </c>
      <c r="O98" s="5">
        <v>43110</v>
      </c>
      <c r="P98" s="5">
        <v>43291</v>
      </c>
      <c r="Q98" s="5">
        <v>43291</v>
      </c>
      <c r="R98" s="11"/>
      <c r="S98" s="11"/>
      <c r="T98" s="11"/>
      <c r="U98" s="11" t="str">
        <f t="shared" si="13"/>
        <v>NB</v>
      </c>
      <c r="V98" s="3">
        <v>763</v>
      </c>
      <c r="W98" s="11">
        <f t="shared" si="14"/>
        <v>694.33</v>
      </c>
      <c r="X98" s="11">
        <f t="shared" si="15"/>
        <v>53.410000000000004</v>
      </c>
      <c r="Y98" s="11">
        <f t="shared" si="16"/>
        <v>15.26</v>
      </c>
      <c r="Z98" s="11">
        <f t="shared" si="17"/>
        <v>0</v>
      </c>
      <c r="AA98" s="11">
        <f t="shared" si="18"/>
        <v>0</v>
      </c>
      <c r="AB98" s="11">
        <f t="shared" si="19"/>
        <v>0.02</v>
      </c>
      <c r="AC98" s="11">
        <f t="shared" si="20"/>
        <v>15.26</v>
      </c>
      <c r="AD98" s="11">
        <f t="shared" si="21"/>
        <v>2.5433333333333334</v>
      </c>
      <c r="AE98" s="11" t="str">
        <f t="shared" si="22"/>
        <v>Paid in full</v>
      </c>
      <c r="AF98" s="11" t="str">
        <f t="shared" si="23"/>
        <v>Not Applicable</v>
      </c>
      <c r="AG98" s="11" t="str">
        <f t="shared" si="24"/>
        <v>Y</v>
      </c>
      <c r="AH98" s="8" t="str">
        <f t="shared" si="25"/>
        <v>N</v>
      </c>
    </row>
    <row r="99" spans="1:34">
      <c r="A99" s="11">
        <v>98</v>
      </c>
      <c r="B99" s="3" t="s">
        <v>21</v>
      </c>
      <c r="C99" s="3" t="s">
        <v>23</v>
      </c>
      <c r="D99" s="3" t="s">
        <v>22</v>
      </c>
      <c r="E99" s="3" t="s">
        <v>24</v>
      </c>
      <c r="F99" s="3">
        <v>85004</v>
      </c>
      <c r="G99" s="3" t="s">
        <v>27</v>
      </c>
      <c r="H99" s="11" t="s">
        <v>25</v>
      </c>
      <c r="I99" s="11"/>
      <c r="J99" s="3" t="s">
        <v>26</v>
      </c>
      <c r="K99" s="3" t="s">
        <v>28</v>
      </c>
      <c r="L99" s="3" t="s">
        <v>126</v>
      </c>
      <c r="M99" s="12">
        <v>6</v>
      </c>
      <c r="N99" s="5">
        <v>43104</v>
      </c>
      <c r="O99" s="5">
        <v>43106</v>
      </c>
      <c r="P99" s="5">
        <v>43287</v>
      </c>
      <c r="Q99" s="5">
        <v>43287</v>
      </c>
      <c r="R99" s="11"/>
      <c r="S99" s="11"/>
      <c r="T99" s="11"/>
      <c r="U99" s="11" t="str">
        <f t="shared" si="13"/>
        <v>NB</v>
      </c>
      <c r="V99" s="3">
        <v>743</v>
      </c>
      <c r="W99" s="11">
        <f t="shared" si="14"/>
        <v>676.13</v>
      </c>
      <c r="X99" s="11">
        <f t="shared" si="15"/>
        <v>52.010000000000005</v>
      </c>
      <c r="Y99" s="11">
        <f t="shared" si="16"/>
        <v>14.86</v>
      </c>
      <c r="Z99" s="11">
        <f t="shared" si="17"/>
        <v>0</v>
      </c>
      <c r="AA99" s="11">
        <f t="shared" si="18"/>
        <v>0</v>
      </c>
      <c r="AB99" s="11">
        <f t="shared" si="19"/>
        <v>0.02</v>
      </c>
      <c r="AC99" s="11">
        <f t="shared" si="20"/>
        <v>14.86</v>
      </c>
      <c r="AD99" s="11">
        <f t="shared" si="21"/>
        <v>2.4766666666666666</v>
      </c>
      <c r="AE99" s="11" t="str">
        <f t="shared" si="22"/>
        <v>Paid in full</v>
      </c>
      <c r="AF99" s="11" t="str">
        <f t="shared" si="23"/>
        <v>Not Applicable</v>
      </c>
      <c r="AG99" s="11" t="str">
        <f t="shared" si="24"/>
        <v>Y</v>
      </c>
      <c r="AH99" s="8" t="str">
        <f t="shared" si="25"/>
        <v>N</v>
      </c>
    </row>
    <row r="100" spans="1:34">
      <c r="A100" s="11">
        <v>99</v>
      </c>
      <c r="B100" s="3" t="s">
        <v>21</v>
      </c>
      <c r="C100" s="3" t="s">
        <v>23</v>
      </c>
      <c r="D100" s="3" t="s">
        <v>22</v>
      </c>
      <c r="E100" s="3" t="s">
        <v>24</v>
      </c>
      <c r="F100" s="3">
        <v>85004</v>
      </c>
      <c r="G100" s="3" t="s">
        <v>27</v>
      </c>
      <c r="H100" s="11" t="s">
        <v>25</v>
      </c>
      <c r="I100" s="11"/>
      <c r="J100" s="3" t="s">
        <v>26</v>
      </c>
      <c r="K100" s="3" t="s">
        <v>28</v>
      </c>
      <c r="L100" s="3" t="s">
        <v>127</v>
      </c>
      <c r="M100" s="12">
        <v>6</v>
      </c>
      <c r="N100" s="5">
        <v>43110</v>
      </c>
      <c r="O100" s="5">
        <v>43115</v>
      </c>
      <c r="P100" s="5">
        <v>43296</v>
      </c>
      <c r="Q100" s="5">
        <v>43296</v>
      </c>
      <c r="R100" s="11"/>
      <c r="S100" s="11"/>
      <c r="T100" s="11"/>
      <c r="U100" s="11" t="str">
        <f t="shared" si="13"/>
        <v>NB</v>
      </c>
      <c r="V100" s="3">
        <v>921</v>
      </c>
      <c r="W100" s="11">
        <f t="shared" si="14"/>
        <v>838.11</v>
      </c>
      <c r="X100" s="11">
        <f t="shared" si="15"/>
        <v>64.470000000000013</v>
      </c>
      <c r="Y100" s="11">
        <f t="shared" si="16"/>
        <v>18.420000000000002</v>
      </c>
      <c r="Z100" s="11">
        <f t="shared" si="17"/>
        <v>0</v>
      </c>
      <c r="AA100" s="11">
        <f t="shared" si="18"/>
        <v>0</v>
      </c>
      <c r="AB100" s="11">
        <f t="shared" si="19"/>
        <v>0.02</v>
      </c>
      <c r="AC100" s="11">
        <f t="shared" si="20"/>
        <v>18.420000000000002</v>
      </c>
      <c r="AD100" s="11">
        <f t="shared" si="21"/>
        <v>3.0700000000000003</v>
      </c>
      <c r="AE100" s="11" t="str">
        <f t="shared" si="22"/>
        <v>Paid in full</v>
      </c>
      <c r="AF100" s="11" t="str">
        <f t="shared" si="23"/>
        <v>Not Applicable</v>
      </c>
      <c r="AG100" s="11" t="str">
        <f t="shared" si="24"/>
        <v>Y</v>
      </c>
      <c r="AH100" s="8" t="str">
        <f t="shared" si="25"/>
        <v>N</v>
      </c>
    </row>
    <row r="101" spans="1:34">
      <c r="A101" s="11">
        <v>100</v>
      </c>
      <c r="B101" s="3" t="s">
        <v>21</v>
      </c>
      <c r="C101" s="3" t="s">
        <v>23</v>
      </c>
      <c r="D101" s="3" t="s">
        <v>22</v>
      </c>
      <c r="E101" s="3" t="s">
        <v>24</v>
      </c>
      <c r="F101" s="3">
        <v>85004</v>
      </c>
      <c r="G101" s="3" t="s">
        <v>27</v>
      </c>
      <c r="H101" s="11" t="s">
        <v>25</v>
      </c>
      <c r="I101" s="11"/>
      <c r="J101" s="3" t="s">
        <v>26</v>
      </c>
      <c r="K101" s="3" t="s">
        <v>28</v>
      </c>
      <c r="L101" s="3" t="s">
        <v>128</v>
      </c>
      <c r="M101" s="12">
        <v>6</v>
      </c>
      <c r="N101" s="5">
        <v>43117</v>
      </c>
      <c r="O101" s="5">
        <v>43120</v>
      </c>
      <c r="P101" s="5">
        <v>43301</v>
      </c>
      <c r="Q101" s="5">
        <v>43301</v>
      </c>
      <c r="R101" s="11"/>
      <c r="S101" s="11"/>
      <c r="T101" s="11"/>
      <c r="U101" s="11" t="str">
        <f t="shared" si="13"/>
        <v>NB</v>
      </c>
      <c r="V101" s="3">
        <v>721</v>
      </c>
      <c r="W101" s="11">
        <f t="shared" si="14"/>
        <v>656.11</v>
      </c>
      <c r="X101" s="11">
        <f t="shared" si="15"/>
        <v>50.470000000000006</v>
      </c>
      <c r="Y101" s="11">
        <f t="shared" si="16"/>
        <v>14.42</v>
      </c>
      <c r="Z101" s="11">
        <f t="shared" si="17"/>
        <v>0</v>
      </c>
      <c r="AA101" s="11">
        <f t="shared" si="18"/>
        <v>0</v>
      </c>
      <c r="AB101" s="11">
        <f t="shared" si="19"/>
        <v>0.02</v>
      </c>
      <c r="AC101" s="11">
        <f t="shared" si="20"/>
        <v>14.42</v>
      </c>
      <c r="AD101" s="11">
        <f t="shared" si="21"/>
        <v>2.4033333333333333</v>
      </c>
      <c r="AE101" s="11" t="str">
        <f t="shared" si="22"/>
        <v>Paid in full</v>
      </c>
      <c r="AF101" s="11" t="str">
        <f t="shared" si="23"/>
        <v>Not Applicable</v>
      </c>
      <c r="AG101" s="11" t="str">
        <f t="shared" si="24"/>
        <v>Y</v>
      </c>
      <c r="AH101" s="8" t="str">
        <f t="shared" si="25"/>
        <v>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102"/>
  <sheetViews>
    <sheetView topLeftCell="AA101" workbookViewId="0">
      <selection activeCell="A3" sqref="A3:AH102"/>
    </sheetView>
  </sheetViews>
  <sheetFormatPr defaultColWidth="17.140625" defaultRowHeight="15"/>
  <cols>
    <col min="3" max="3" width="18.85546875" customWidth="1"/>
    <col min="5" max="5" width="24.7109375" customWidth="1"/>
    <col min="8" max="9" width="24.42578125" customWidth="1"/>
    <col min="15" max="16" width="17.140625" style="7"/>
    <col min="18" max="18" width="17.140625" style="7"/>
    <col min="21" max="21" width="19.7109375" customWidth="1"/>
    <col min="22" max="22" width="22.42578125" style="7" customWidth="1"/>
    <col min="23" max="23" width="22.42578125" customWidth="1"/>
    <col min="27" max="27" width="22" customWidth="1"/>
    <col min="28" max="28" width="23.140625" customWidth="1"/>
    <col min="29" max="29" width="23.42578125" customWidth="1"/>
    <col min="30" max="30" width="30.85546875" customWidth="1"/>
  </cols>
  <sheetData>
    <row r="1" spans="1:35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429</v>
      </c>
      <c r="M1" s="2" t="s">
        <v>12</v>
      </c>
      <c r="N1" s="2" t="s">
        <v>430</v>
      </c>
      <c r="O1" s="2" t="s">
        <v>539</v>
      </c>
      <c r="P1" s="6" t="s">
        <v>432</v>
      </c>
      <c r="Q1" s="2" t="s">
        <v>431</v>
      </c>
      <c r="R1" s="9" t="s">
        <v>538</v>
      </c>
      <c r="S1" s="6" t="s">
        <v>435</v>
      </c>
      <c r="T1" s="6" t="s">
        <v>540</v>
      </c>
      <c r="U1" s="2" t="s">
        <v>13</v>
      </c>
      <c r="V1" s="2" t="s">
        <v>433</v>
      </c>
      <c r="W1" s="2" t="s">
        <v>434</v>
      </c>
      <c r="X1" s="2" t="s">
        <v>11</v>
      </c>
      <c r="Y1" s="2" t="s">
        <v>14</v>
      </c>
      <c r="Z1" s="2" t="s">
        <v>15</v>
      </c>
      <c r="AA1" s="2" t="s">
        <v>16</v>
      </c>
      <c r="AB1" s="2" t="s">
        <v>436</v>
      </c>
      <c r="AC1" s="2" t="s">
        <v>541</v>
      </c>
      <c r="AD1" s="2" t="s">
        <v>542</v>
      </c>
      <c r="AE1" s="2" t="s">
        <v>17</v>
      </c>
      <c r="AF1" s="2" t="s">
        <v>18</v>
      </c>
      <c r="AG1" s="2" t="s">
        <v>19</v>
      </c>
      <c r="AH1" s="2" t="s">
        <v>20</v>
      </c>
      <c r="AI1" s="4"/>
    </row>
    <row r="2" spans="1:35">
      <c r="A2" s="11">
        <v>400</v>
      </c>
      <c r="B2" s="3" t="s">
        <v>21</v>
      </c>
      <c r="C2" s="3" t="s">
        <v>23</v>
      </c>
      <c r="D2" s="3" t="s">
        <v>22</v>
      </c>
      <c r="E2" s="3" t="s">
        <v>24</v>
      </c>
      <c r="F2" s="3">
        <v>85004</v>
      </c>
      <c r="G2" s="3" t="s">
        <v>27</v>
      </c>
      <c r="H2" s="11" t="s">
        <v>25</v>
      </c>
      <c r="I2" s="11"/>
      <c r="J2" s="3" t="s">
        <v>26</v>
      </c>
      <c r="K2" s="3" t="s">
        <v>28</v>
      </c>
      <c r="L2" s="3" t="s">
        <v>428</v>
      </c>
      <c r="M2" s="3">
        <v>18</v>
      </c>
      <c r="N2" s="5">
        <v>42962</v>
      </c>
      <c r="O2" s="5">
        <v>42967</v>
      </c>
      <c r="P2" s="5">
        <v>43516</v>
      </c>
      <c r="Q2" s="5">
        <v>43516</v>
      </c>
      <c r="R2" s="8">
        <v>43151</v>
      </c>
      <c r="S2" s="11"/>
      <c r="T2" s="11"/>
      <c r="U2" s="11" t="str">
        <f>IF($S2&lt;&gt;"","CN",IF($R2&lt;&gt;"","RN",IF($R2="","NB")))</f>
        <v>RN</v>
      </c>
      <c r="V2" s="11">
        <v>1658</v>
      </c>
      <c r="W2" s="11">
        <f>IF($AB2=0.02,$V2*0.91,IF($AB2=0.07,$V2*0.86,IF($AB2=0.03,$V2*0.9,IF($AB2=0.08,$V2*0.85))))</f>
        <v>1425.8799999999999</v>
      </c>
      <c r="X2" s="11">
        <f>$V2*0.07</f>
        <v>116.06000000000002</v>
      </c>
      <c r="Y2" s="11">
        <f>IF($O2&lt;&gt;"",$V2*0.02,0)</f>
        <v>33.160000000000004</v>
      </c>
      <c r="Z2" s="11">
        <f>IF($R2&lt;&gt;"",$V2*0.05,0)</f>
        <v>82.9</v>
      </c>
      <c r="AA2" s="11">
        <f>IF($T2&lt;&gt;"",$V2*0.01,0)</f>
        <v>0</v>
      </c>
      <c r="AB2" s="11">
        <f>IF(AND($Y2&lt;&gt;"",$Z2=0,$AA2=0),0.02,IF(AND($Y2&lt;&gt;"",$Z2&lt;&gt;"",$AA2=0),0.07,IF(AND($Y2&lt;&gt;"",$Z2=0,$AA2&lt;&gt;""),0.03,IF(AND($Y2&lt;&gt;"",$Z2&lt;&gt;"",$AA2&lt;&gt;""),0.08))))</f>
        <v>7.0000000000000007E-2</v>
      </c>
      <c r="AC2" s="11">
        <f>$Y2+$Z2+$AA2</f>
        <v>116.06</v>
      </c>
      <c r="AD2" s="13">
        <f>$AC2/$M2</f>
        <v>6.4477777777777776</v>
      </c>
      <c r="AE2" s="11" t="str">
        <f>IF(OR($U2="NB",$U2="RN"),"Paid in full","Partial Amt Paid")</f>
        <v>Paid in full</v>
      </c>
      <c r="AF2" s="11" t="str">
        <f>IF($S2&lt;&gt;"","Missed Comm","Not Applicable")</f>
        <v>Not Applicable</v>
      </c>
      <c r="AG2" s="11" t="str">
        <f>IF(OR($U2="NB",$U2="RN"),"Y","N")</f>
        <v>Y</v>
      </c>
      <c r="AH2" s="8" t="str">
        <f>IF(AND($P2&gt;DATEVALUE("31-08-2018"),$U2&lt;&gt;"CN"),"Y","N")</f>
        <v>Y</v>
      </c>
    </row>
    <row r="3" spans="1:35">
      <c r="A3" s="11">
        <v>401</v>
      </c>
      <c r="B3" s="3" t="s">
        <v>21</v>
      </c>
      <c r="C3" s="3" t="s">
        <v>23</v>
      </c>
      <c r="D3" s="3" t="s">
        <v>22</v>
      </c>
      <c r="E3" s="3" t="s">
        <v>24</v>
      </c>
      <c r="F3" s="3">
        <v>85004</v>
      </c>
      <c r="G3" s="3" t="s">
        <v>27</v>
      </c>
      <c r="H3" s="11" t="s">
        <v>25</v>
      </c>
      <c r="I3" s="11"/>
      <c r="J3" s="3" t="s">
        <v>26</v>
      </c>
      <c r="K3" s="3" t="s">
        <v>28</v>
      </c>
      <c r="L3" s="3" t="s">
        <v>438</v>
      </c>
      <c r="M3" s="3">
        <v>18</v>
      </c>
      <c r="N3" s="5">
        <v>42967</v>
      </c>
      <c r="O3" s="5">
        <v>42973</v>
      </c>
      <c r="P3" s="5">
        <v>43522</v>
      </c>
      <c r="Q3" s="5">
        <v>43522</v>
      </c>
      <c r="R3" s="8">
        <v>43157</v>
      </c>
      <c r="S3" s="11"/>
      <c r="T3" s="11"/>
      <c r="U3" s="11" t="str">
        <f t="shared" ref="U3:U66" si="0">IF($S3&lt;&gt;"","CN",IF($R3&lt;&gt;"","RN",IF($R3="","NB")))</f>
        <v>RN</v>
      </c>
      <c r="V3" s="11">
        <v>1589</v>
      </c>
      <c r="W3" s="11">
        <f t="shared" ref="W3:W66" si="1">IF($AB3=0.02,$V3*0.91,IF($AB3=0.07,$V3*0.86,IF($AB3=0.03,$V3*0.9,IF($AB3=0.08,$V3*0.85))))</f>
        <v>1366.54</v>
      </c>
      <c r="X3" s="11">
        <f t="shared" ref="X3:X66" si="2">$V3*0.07</f>
        <v>111.23</v>
      </c>
      <c r="Y3" s="11">
        <f t="shared" ref="Y3:Y66" si="3">IF($O3&lt;&gt;"",$V3*0.02,0)</f>
        <v>31.78</v>
      </c>
      <c r="Z3" s="11">
        <f t="shared" ref="Z3:Z66" si="4">IF($R3&lt;&gt;"",$V3*0.05,0)</f>
        <v>79.45</v>
      </c>
      <c r="AA3" s="11">
        <f t="shared" ref="AA3:AA66" si="5">IF($T3&lt;&gt;"",$V3*0.01,0)</f>
        <v>0</v>
      </c>
      <c r="AB3" s="11">
        <f t="shared" ref="AB3:AB66" si="6">IF(AND($Y3&lt;&gt;"",$Z3=0,$AA3=0),0.02,IF(AND($Y3&lt;&gt;"",$Z3&lt;&gt;"",$AA3=0),0.07,IF(AND($Y3&lt;&gt;"",$Z3=0,$AA3&lt;&gt;""),0.03,IF(AND($Y3&lt;&gt;"",$Z3&lt;&gt;"",$AA3&lt;&gt;""),0.08))))</f>
        <v>7.0000000000000007E-2</v>
      </c>
      <c r="AC3" s="11">
        <f t="shared" ref="AC3:AC66" si="7">$Y3+$Z3+$AA3</f>
        <v>111.23</v>
      </c>
      <c r="AD3" s="13">
        <f t="shared" ref="AD3:AD66" si="8">$AC3/$M3</f>
        <v>6.179444444444445</v>
      </c>
      <c r="AE3" s="11" t="str">
        <f t="shared" ref="AE3:AE66" si="9">IF(OR($U3="NB",$U3="RN"),"Paid in full","Partial Amt Paid")</f>
        <v>Paid in full</v>
      </c>
      <c r="AF3" s="11" t="str">
        <f t="shared" ref="AF3:AF4" si="10">IF($S3&lt;&gt;"","Missed Comm","Not Applicable")</f>
        <v>Not Applicable</v>
      </c>
      <c r="AG3" s="11" t="str">
        <f t="shared" ref="AG3:AG66" si="11">IF(OR($U3="NB",$U3="RN"),"Y","N")</f>
        <v>Y</v>
      </c>
      <c r="AH3" s="8" t="str">
        <f t="shared" ref="AH3:AH66" si="12">IF(AND($P3&gt;DATEVALUE("31-08-2018"),$U3&lt;&gt;"CN"),"Y","N")</f>
        <v>Y</v>
      </c>
    </row>
    <row r="4" spans="1:35">
      <c r="A4" s="11">
        <v>402</v>
      </c>
      <c r="B4" s="3" t="s">
        <v>21</v>
      </c>
      <c r="C4" s="3" t="s">
        <v>23</v>
      </c>
      <c r="D4" s="3" t="s">
        <v>22</v>
      </c>
      <c r="E4" s="3" t="s">
        <v>24</v>
      </c>
      <c r="F4" s="3">
        <v>85004</v>
      </c>
      <c r="G4" s="3" t="s">
        <v>27</v>
      </c>
      <c r="H4" s="11" t="s">
        <v>25</v>
      </c>
      <c r="I4" s="11"/>
      <c r="J4" s="3" t="s">
        <v>26</v>
      </c>
      <c r="K4" s="3" t="s">
        <v>28</v>
      </c>
      <c r="L4" s="3" t="s">
        <v>439</v>
      </c>
      <c r="M4" s="3">
        <v>18</v>
      </c>
      <c r="N4" s="5">
        <v>42954</v>
      </c>
      <c r="O4" s="5">
        <v>42957</v>
      </c>
      <c r="P4" s="5">
        <v>43506</v>
      </c>
      <c r="Q4" s="5">
        <v>43506</v>
      </c>
      <c r="R4" s="8">
        <v>43141</v>
      </c>
      <c r="S4" s="11"/>
      <c r="T4" s="11"/>
      <c r="U4" s="11" t="str">
        <f t="shared" si="0"/>
        <v>RN</v>
      </c>
      <c r="V4" s="11">
        <v>1758</v>
      </c>
      <c r="W4" s="11">
        <f t="shared" si="1"/>
        <v>1511.8799999999999</v>
      </c>
      <c r="X4" s="11">
        <f t="shared" si="2"/>
        <v>123.06000000000002</v>
      </c>
      <c r="Y4" s="11">
        <f t="shared" si="3"/>
        <v>35.160000000000004</v>
      </c>
      <c r="Z4" s="11">
        <f t="shared" si="4"/>
        <v>87.9</v>
      </c>
      <c r="AA4" s="11">
        <f t="shared" si="5"/>
        <v>0</v>
      </c>
      <c r="AB4" s="11">
        <f t="shared" si="6"/>
        <v>7.0000000000000007E-2</v>
      </c>
      <c r="AC4" s="11">
        <f t="shared" si="7"/>
        <v>123.06</v>
      </c>
      <c r="AD4" s="13">
        <f t="shared" si="8"/>
        <v>6.8366666666666669</v>
      </c>
      <c r="AE4" s="11" t="str">
        <f t="shared" si="9"/>
        <v>Paid in full</v>
      </c>
      <c r="AF4" s="11" t="str">
        <f t="shared" si="10"/>
        <v>Not Applicable</v>
      </c>
      <c r="AG4" s="11" t="str">
        <f t="shared" si="11"/>
        <v>Y</v>
      </c>
      <c r="AH4" s="8" t="str">
        <f t="shared" si="12"/>
        <v>Y</v>
      </c>
    </row>
    <row r="5" spans="1:35">
      <c r="A5" s="11">
        <v>403</v>
      </c>
      <c r="B5" s="3" t="s">
        <v>21</v>
      </c>
      <c r="C5" s="3" t="s">
        <v>23</v>
      </c>
      <c r="D5" s="3" t="s">
        <v>22</v>
      </c>
      <c r="E5" s="3" t="s">
        <v>24</v>
      </c>
      <c r="F5" s="3">
        <v>85004</v>
      </c>
      <c r="G5" s="3" t="s">
        <v>27</v>
      </c>
      <c r="H5" s="11" t="s">
        <v>25</v>
      </c>
      <c r="I5" s="11"/>
      <c r="J5" s="3" t="s">
        <v>26</v>
      </c>
      <c r="K5" s="3" t="s">
        <v>28</v>
      </c>
      <c r="L5" s="3" t="s">
        <v>440</v>
      </c>
      <c r="M5" s="3">
        <v>18</v>
      </c>
      <c r="N5" s="5">
        <v>42979</v>
      </c>
      <c r="O5" s="5">
        <v>42986</v>
      </c>
      <c r="P5" s="5">
        <v>43532</v>
      </c>
      <c r="Q5" s="5">
        <v>43532</v>
      </c>
      <c r="R5" s="8">
        <v>43167</v>
      </c>
      <c r="S5" s="11"/>
      <c r="T5" s="11"/>
      <c r="U5" s="11" t="str">
        <f t="shared" si="0"/>
        <v>RN</v>
      </c>
      <c r="V5" s="11">
        <v>1896</v>
      </c>
      <c r="W5" s="11">
        <f t="shared" si="1"/>
        <v>1630.56</v>
      </c>
      <c r="X5" s="11">
        <f t="shared" si="2"/>
        <v>132.72</v>
      </c>
      <c r="Y5" s="11">
        <f t="shared" si="3"/>
        <v>37.92</v>
      </c>
      <c r="Z5" s="11">
        <f t="shared" si="4"/>
        <v>94.800000000000011</v>
      </c>
      <c r="AA5" s="11">
        <f t="shared" si="5"/>
        <v>0</v>
      </c>
      <c r="AB5" s="11">
        <f t="shared" si="6"/>
        <v>7.0000000000000007E-2</v>
      </c>
      <c r="AC5" s="11">
        <f t="shared" si="7"/>
        <v>132.72000000000003</v>
      </c>
      <c r="AD5" s="13">
        <f t="shared" si="8"/>
        <v>7.3733333333333348</v>
      </c>
      <c r="AE5" s="11" t="str">
        <f t="shared" si="9"/>
        <v>Paid in full</v>
      </c>
      <c r="AF5" s="11" t="str">
        <f>IF($S5&lt;&gt;"","Missed Comm","Not Applicable")</f>
        <v>Not Applicable</v>
      </c>
      <c r="AG5" s="11" t="str">
        <f t="shared" si="11"/>
        <v>Y</v>
      </c>
      <c r="AH5" s="8" t="str">
        <f t="shared" si="12"/>
        <v>Y</v>
      </c>
    </row>
    <row r="6" spans="1:35">
      <c r="A6" s="11">
        <v>404</v>
      </c>
      <c r="B6" s="3" t="s">
        <v>21</v>
      </c>
      <c r="C6" s="3" t="s">
        <v>23</v>
      </c>
      <c r="D6" s="3" t="s">
        <v>22</v>
      </c>
      <c r="E6" s="3" t="s">
        <v>24</v>
      </c>
      <c r="F6" s="3">
        <v>85004</v>
      </c>
      <c r="G6" s="3" t="s">
        <v>27</v>
      </c>
      <c r="H6" s="11" t="s">
        <v>25</v>
      </c>
      <c r="I6" s="11"/>
      <c r="J6" s="3" t="s">
        <v>26</v>
      </c>
      <c r="K6" s="3" t="s">
        <v>28</v>
      </c>
      <c r="L6" s="3" t="s">
        <v>441</v>
      </c>
      <c r="M6" s="3">
        <v>18</v>
      </c>
      <c r="N6" s="5">
        <v>43003</v>
      </c>
      <c r="O6" s="5">
        <v>43008</v>
      </c>
      <c r="P6" s="5">
        <v>43554</v>
      </c>
      <c r="Q6" s="5">
        <v>43554</v>
      </c>
      <c r="R6" s="8">
        <v>43189</v>
      </c>
      <c r="S6" s="11"/>
      <c r="T6" s="11"/>
      <c r="U6" s="11" t="str">
        <f t="shared" si="0"/>
        <v>RN</v>
      </c>
      <c r="V6" s="11">
        <v>1698</v>
      </c>
      <c r="W6" s="11">
        <f t="shared" si="1"/>
        <v>1460.28</v>
      </c>
      <c r="X6" s="11">
        <f t="shared" si="2"/>
        <v>118.86000000000001</v>
      </c>
      <c r="Y6" s="11">
        <f t="shared" si="3"/>
        <v>33.96</v>
      </c>
      <c r="Z6" s="11">
        <f t="shared" si="4"/>
        <v>84.9</v>
      </c>
      <c r="AA6" s="11">
        <f t="shared" si="5"/>
        <v>0</v>
      </c>
      <c r="AB6" s="11">
        <f t="shared" si="6"/>
        <v>7.0000000000000007E-2</v>
      </c>
      <c r="AC6" s="11">
        <f t="shared" si="7"/>
        <v>118.86000000000001</v>
      </c>
      <c r="AD6" s="13">
        <f t="shared" si="8"/>
        <v>6.6033333333333344</v>
      </c>
      <c r="AE6" s="11" t="str">
        <f t="shared" si="9"/>
        <v>Paid in full</v>
      </c>
      <c r="AF6" s="11" t="str">
        <f t="shared" ref="AF6:AF69" si="13">IF($S6&lt;&gt;"","Missed Comm","Not Applicable")</f>
        <v>Not Applicable</v>
      </c>
      <c r="AG6" s="11" t="str">
        <f t="shared" si="11"/>
        <v>Y</v>
      </c>
      <c r="AH6" s="8" t="str">
        <f t="shared" si="12"/>
        <v>Y</v>
      </c>
    </row>
    <row r="7" spans="1:35">
      <c r="A7" s="11">
        <v>405</v>
      </c>
      <c r="B7" s="3" t="s">
        <v>21</v>
      </c>
      <c r="C7" s="3" t="s">
        <v>23</v>
      </c>
      <c r="D7" s="3" t="s">
        <v>22</v>
      </c>
      <c r="E7" s="3" t="s">
        <v>24</v>
      </c>
      <c r="F7" s="3">
        <v>85004</v>
      </c>
      <c r="G7" s="3" t="s">
        <v>27</v>
      </c>
      <c r="H7" s="11" t="s">
        <v>25</v>
      </c>
      <c r="I7" s="11"/>
      <c r="J7" s="3" t="s">
        <v>26</v>
      </c>
      <c r="K7" s="3" t="s">
        <v>28</v>
      </c>
      <c r="L7" s="3" t="s">
        <v>442</v>
      </c>
      <c r="M7" s="3">
        <v>18</v>
      </c>
      <c r="N7" s="5">
        <v>43011</v>
      </c>
      <c r="O7" s="5">
        <v>43017</v>
      </c>
      <c r="P7" s="5">
        <v>43564</v>
      </c>
      <c r="Q7" s="5">
        <v>43564</v>
      </c>
      <c r="R7" s="8">
        <v>43199</v>
      </c>
      <c r="S7" s="11"/>
      <c r="T7" s="11"/>
      <c r="U7" s="11" t="str">
        <f t="shared" si="0"/>
        <v>RN</v>
      </c>
      <c r="V7" s="11">
        <v>1987</v>
      </c>
      <c r="W7" s="11">
        <f t="shared" si="1"/>
        <v>1708.82</v>
      </c>
      <c r="X7" s="11">
        <f t="shared" si="2"/>
        <v>139.09</v>
      </c>
      <c r="Y7" s="11">
        <f t="shared" si="3"/>
        <v>39.74</v>
      </c>
      <c r="Z7" s="11">
        <f t="shared" si="4"/>
        <v>99.350000000000009</v>
      </c>
      <c r="AA7" s="11">
        <f t="shared" si="5"/>
        <v>0</v>
      </c>
      <c r="AB7" s="11">
        <f t="shared" si="6"/>
        <v>7.0000000000000007E-2</v>
      </c>
      <c r="AC7" s="11">
        <f t="shared" si="7"/>
        <v>139.09</v>
      </c>
      <c r="AD7" s="13">
        <f t="shared" si="8"/>
        <v>7.7272222222222222</v>
      </c>
      <c r="AE7" s="11" t="str">
        <f t="shared" si="9"/>
        <v>Paid in full</v>
      </c>
      <c r="AF7" s="11" t="str">
        <f t="shared" si="13"/>
        <v>Not Applicable</v>
      </c>
      <c r="AG7" s="11" t="str">
        <f t="shared" si="11"/>
        <v>Y</v>
      </c>
      <c r="AH7" s="8" t="str">
        <f t="shared" si="12"/>
        <v>Y</v>
      </c>
    </row>
    <row r="8" spans="1:35">
      <c r="A8" s="11">
        <v>406</v>
      </c>
      <c r="B8" s="3" t="s">
        <v>21</v>
      </c>
      <c r="C8" s="3" t="s">
        <v>23</v>
      </c>
      <c r="D8" s="3" t="s">
        <v>22</v>
      </c>
      <c r="E8" s="3" t="s">
        <v>24</v>
      </c>
      <c r="F8" s="3">
        <v>85004</v>
      </c>
      <c r="G8" s="3" t="s">
        <v>27</v>
      </c>
      <c r="H8" s="11" t="s">
        <v>25</v>
      </c>
      <c r="I8" s="11"/>
      <c r="J8" s="3" t="s">
        <v>26</v>
      </c>
      <c r="K8" s="3" t="s">
        <v>28</v>
      </c>
      <c r="L8" s="3" t="s">
        <v>443</v>
      </c>
      <c r="M8" s="3">
        <v>18</v>
      </c>
      <c r="N8" s="5">
        <v>43032</v>
      </c>
      <c r="O8" s="5">
        <v>43035</v>
      </c>
      <c r="P8" s="5">
        <v>43582</v>
      </c>
      <c r="Q8" s="5">
        <v>43582</v>
      </c>
      <c r="R8" s="8">
        <v>43217</v>
      </c>
      <c r="S8" s="11"/>
      <c r="T8" s="11"/>
      <c r="U8" s="11" t="str">
        <f t="shared" si="0"/>
        <v>RN</v>
      </c>
      <c r="V8" s="11">
        <v>1587</v>
      </c>
      <c r="W8" s="11">
        <f t="shared" si="1"/>
        <v>1364.82</v>
      </c>
      <c r="X8" s="11">
        <f t="shared" si="2"/>
        <v>111.09000000000002</v>
      </c>
      <c r="Y8" s="11">
        <f t="shared" si="3"/>
        <v>31.740000000000002</v>
      </c>
      <c r="Z8" s="11">
        <f t="shared" si="4"/>
        <v>79.350000000000009</v>
      </c>
      <c r="AA8" s="11">
        <f t="shared" si="5"/>
        <v>0</v>
      </c>
      <c r="AB8" s="11">
        <f t="shared" si="6"/>
        <v>7.0000000000000007E-2</v>
      </c>
      <c r="AC8" s="11">
        <f t="shared" si="7"/>
        <v>111.09</v>
      </c>
      <c r="AD8" s="13">
        <f t="shared" si="8"/>
        <v>6.1716666666666669</v>
      </c>
      <c r="AE8" s="11" t="str">
        <f t="shared" si="9"/>
        <v>Paid in full</v>
      </c>
      <c r="AF8" s="11" t="str">
        <f t="shared" si="13"/>
        <v>Not Applicable</v>
      </c>
      <c r="AG8" s="11" t="str">
        <f t="shared" si="11"/>
        <v>Y</v>
      </c>
      <c r="AH8" s="8" t="str">
        <f t="shared" si="12"/>
        <v>Y</v>
      </c>
    </row>
    <row r="9" spans="1:35">
      <c r="A9" s="11">
        <v>407</v>
      </c>
      <c r="B9" s="3" t="s">
        <v>21</v>
      </c>
      <c r="C9" s="3" t="s">
        <v>23</v>
      </c>
      <c r="D9" s="3" t="s">
        <v>22</v>
      </c>
      <c r="E9" s="3" t="s">
        <v>24</v>
      </c>
      <c r="F9" s="3">
        <v>85004</v>
      </c>
      <c r="G9" s="3" t="s">
        <v>27</v>
      </c>
      <c r="H9" s="11" t="s">
        <v>25</v>
      </c>
      <c r="I9" s="11"/>
      <c r="J9" s="3" t="s">
        <v>26</v>
      </c>
      <c r="K9" s="3" t="s">
        <v>28</v>
      </c>
      <c r="L9" s="3" t="s">
        <v>444</v>
      </c>
      <c r="M9" s="3">
        <v>18</v>
      </c>
      <c r="N9" s="5">
        <v>43052</v>
      </c>
      <c r="O9" s="5">
        <v>43057</v>
      </c>
      <c r="P9" s="5">
        <v>43603</v>
      </c>
      <c r="Q9" s="5">
        <v>43603</v>
      </c>
      <c r="R9" s="8">
        <v>43238</v>
      </c>
      <c r="S9" s="11"/>
      <c r="T9" s="11"/>
      <c r="U9" s="11" t="str">
        <f t="shared" si="0"/>
        <v>RN</v>
      </c>
      <c r="V9" s="11">
        <v>1589</v>
      </c>
      <c r="W9" s="11">
        <f t="shared" si="1"/>
        <v>1366.54</v>
      </c>
      <c r="X9" s="11">
        <f t="shared" si="2"/>
        <v>111.23</v>
      </c>
      <c r="Y9" s="11">
        <f t="shared" si="3"/>
        <v>31.78</v>
      </c>
      <c r="Z9" s="11">
        <f t="shared" si="4"/>
        <v>79.45</v>
      </c>
      <c r="AA9" s="11">
        <f t="shared" si="5"/>
        <v>0</v>
      </c>
      <c r="AB9" s="11">
        <f t="shared" si="6"/>
        <v>7.0000000000000007E-2</v>
      </c>
      <c r="AC9" s="11">
        <f t="shared" si="7"/>
        <v>111.23</v>
      </c>
      <c r="AD9" s="13">
        <f t="shared" si="8"/>
        <v>6.179444444444445</v>
      </c>
      <c r="AE9" s="11" t="str">
        <f t="shared" si="9"/>
        <v>Paid in full</v>
      </c>
      <c r="AF9" s="11" t="str">
        <f t="shared" si="13"/>
        <v>Not Applicable</v>
      </c>
      <c r="AG9" s="11" t="str">
        <f t="shared" si="11"/>
        <v>Y</v>
      </c>
      <c r="AH9" s="8" t="str">
        <f t="shared" si="12"/>
        <v>Y</v>
      </c>
    </row>
    <row r="10" spans="1:35">
      <c r="A10" s="11">
        <v>408</v>
      </c>
      <c r="B10" s="3" t="s">
        <v>21</v>
      </c>
      <c r="C10" s="3" t="s">
        <v>23</v>
      </c>
      <c r="D10" s="3" t="s">
        <v>22</v>
      </c>
      <c r="E10" s="3" t="s">
        <v>24</v>
      </c>
      <c r="F10" s="3">
        <v>85004</v>
      </c>
      <c r="G10" s="3" t="s">
        <v>27</v>
      </c>
      <c r="H10" s="11" t="s">
        <v>25</v>
      </c>
      <c r="I10" s="11"/>
      <c r="J10" s="3" t="s">
        <v>26</v>
      </c>
      <c r="K10" s="3" t="s">
        <v>28</v>
      </c>
      <c r="L10" s="3" t="s">
        <v>445</v>
      </c>
      <c r="M10" s="3">
        <v>18</v>
      </c>
      <c r="N10" s="5">
        <v>43058</v>
      </c>
      <c r="O10" s="5">
        <v>43061</v>
      </c>
      <c r="P10" s="5">
        <v>43607</v>
      </c>
      <c r="Q10" s="5">
        <v>43607</v>
      </c>
      <c r="R10" s="8">
        <v>43242</v>
      </c>
      <c r="S10" s="11"/>
      <c r="T10" s="11"/>
      <c r="U10" s="11" t="str">
        <f t="shared" si="0"/>
        <v>RN</v>
      </c>
      <c r="V10" s="11">
        <v>1569</v>
      </c>
      <c r="W10" s="11">
        <f t="shared" si="1"/>
        <v>1349.34</v>
      </c>
      <c r="X10" s="11">
        <f t="shared" si="2"/>
        <v>109.83000000000001</v>
      </c>
      <c r="Y10" s="11">
        <f t="shared" si="3"/>
        <v>31.38</v>
      </c>
      <c r="Z10" s="11">
        <f t="shared" si="4"/>
        <v>78.45</v>
      </c>
      <c r="AA10" s="11">
        <f t="shared" si="5"/>
        <v>0</v>
      </c>
      <c r="AB10" s="11">
        <f t="shared" si="6"/>
        <v>7.0000000000000007E-2</v>
      </c>
      <c r="AC10" s="11">
        <f t="shared" si="7"/>
        <v>109.83</v>
      </c>
      <c r="AD10" s="13">
        <f t="shared" si="8"/>
        <v>6.1016666666666666</v>
      </c>
      <c r="AE10" s="11" t="str">
        <f t="shared" si="9"/>
        <v>Paid in full</v>
      </c>
      <c r="AF10" s="11" t="str">
        <f t="shared" si="13"/>
        <v>Not Applicable</v>
      </c>
      <c r="AG10" s="11" t="str">
        <f t="shared" si="11"/>
        <v>Y</v>
      </c>
      <c r="AH10" s="8" t="str">
        <f t="shared" si="12"/>
        <v>Y</v>
      </c>
    </row>
    <row r="11" spans="1:35">
      <c r="A11" s="11">
        <v>409</v>
      </c>
      <c r="B11" s="3" t="s">
        <v>21</v>
      </c>
      <c r="C11" s="3" t="s">
        <v>23</v>
      </c>
      <c r="D11" s="3" t="s">
        <v>22</v>
      </c>
      <c r="E11" s="3" t="s">
        <v>24</v>
      </c>
      <c r="F11" s="3">
        <v>85004</v>
      </c>
      <c r="G11" s="3" t="s">
        <v>27</v>
      </c>
      <c r="H11" s="11" t="s">
        <v>25</v>
      </c>
      <c r="I11" s="11"/>
      <c r="J11" s="3" t="s">
        <v>26</v>
      </c>
      <c r="K11" s="3" t="s">
        <v>28</v>
      </c>
      <c r="L11" s="3" t="s">
        <v>446</v>
      </c>
      <c r="M11" s="3">
        <v>18</v>
      </c>
      <c r="N11" s="5">
        <v>43075</v>
      </c>
      <c r="O11" s="5">
        <v>43079</v>
      </c>
      <c r="P11" s="5">
        <v>43626</v>
      </c>
      <c r="Q11" s="5">
        <v>43626</v>
      </c>
      <c r="R11" s="8">
        <v>43261</v>
      </c>
      <c r="S11" s="11"/>
      <c r="T11" s="11"/>
      <c r="U11" s="11" t="str">
        <f t="shared" si="0"/>
        <v>RN</v>
      </c>
      <c r="V11" s="11">
        <v>1879</v>
      </c>
      <c r="W11" s="11">
        <f t="shared" si="1"/>
        <v>1615.94</v>
      </c>
      <c r="X11" s="11">
        <f t="shared" si="2"/>
        <v>131.53</v>
      </c>
      <c r="Y11" s="11">
        <f t="shared" si="3"/>
        <v>37.58</v>
      </c>
      <c r="Z11" s="11">
        <f t="shared" si="4"/>
        <v>93.95</v>
      </c>
      <c r="AA11" s="11">
        <f t="shared" si="5"/>
        <v>0</v>
      </c>
      <c r="AB11" s="11">
        <f t="shared" si="6"/>
        <v>7.0000000000000007E-2</v>
      </c>
      <c r="AC11" s="11">
        <f t="shared" si="7"/>
        <v>131.53</v>
      </c>
      <c r="AD11" s="13">
        <f t="shared" si="8"/>
        <v>7.3072222222222223</v>
      </c>
      <c r="AE11" s="11" t="str">
        <f t="shared" si="9"/>
        <v>Paid in full</v>
      </c>
      <c r="AF11" s="11" t="str">
        <f t="shared" si="13"/>
        <v>Not Applicable</v>
      </c>
      <c r="AG11" s="11" t="str">
        <f t="shared" si="11"/>
        <v>Y</v>
      </c>
      <c r="AH11" s="8" t="str">
        <f t="shared" si="12"/>
        <v>Y</v>
      </c>
    </row>
    <row r="12" spans="1:35">
      <c r="A12" s="11">
        <v>410</v>
      </c>
      <c r="B12" s="3" t="s">
        <v>21</v>
      </c>
      <c r="C12" s="3" t="s">
        <v>23</v>
      </c>
      <c r="D12" s="3" t="s">
        <v>22</v>
      </c>
      <c r="E12" s="3" t="s">
        <v>24</v>
      </c>
      <c r="F12" s="3">
        <v>85004</v>
      </c>
      <c r="G12" s="3" t="s">
        <v>27</v>
      </c>
      <c r="H12" s="11" t="s">
        <v>25</v>
      </c>
      <c r="I12" s="11"/>
      <c r="J12" s="3" t="s">
        <v>26</v>
      </c>
      <c r="K12" s="3" t="s">
        <v>28</v>
      </c>
      <c r="L12" s="3" t="s">
        <v>447</v>
      </c>
      <c r="M12" s="3">
        <v>18</v>
      </c>
      <c r="N12" s="5">
        <v>43082</v>
      </c>
      <c r="O12" s="5">
        <v>43087</v>
      </c>
      <c r="P12" s="5">
        <v>43634</v>
      </c>
      <c r="Q12" s="5">
        <v>43634</v>
      </c>
      <c r="R12" s="8">
        <v>43269</v>
      </c>
      <c r="S12" s="11"/>
      <c r="T12" s="11"/>
      <c r="U12" s="11" t="str">
        <f t="shared" si="0"/>
        <v>RN</v>
      </c>
      <c r="V12" s="11">
        <v>1876</v>
      </c>
      <c r="W12" s="11">
        <f t="shared" si="1"/>
        <v>1613.36</v>
      </c>
      <c r="X12" s="11">
        <f t="shared" si="2"/>
        <v>131.32000000000002</v>
      </c>
      <c r="Y12" s="11">
        <f t="shared" si="3"/>
        <v>37.520000000000003</v>
      </c>
      <c r="Z12" s="11">
        <f t="shared" si="4"/>
        <v>93.800000000000011</v>
      </c>
      <c r="AA12" s="11">
        <f t="shared" si="5"/>
        <v>0</v>
      </c>
      <c r="AB12" s="11">
        <f t="shared" si="6"/>
        <v>7.0000000000000007E-2</v>
      </c>
      <c r="AC12" s="11">
        <f t="shared" si="7"/>
        <v>131.32000000000002</v>
      </c>
      <c r="AD12" s="13">
        <f t="shared" si="8"/>
        <v>7.2955555555555565</v>
      </c>
      <c r="AE12" s="11" t="str">
        <f t="shared" si="9"/>
        <v>Paid in full</v>
      </c>
      <c r="AF12" s="11" t="str">
        <f t="shared" si="13"/>
        <v>Not Applicable</v>
      </c>
      <c r="AG12" s="11" t="str">
        <f t="shared" si="11"/>
        <v>Y</v>
      </c>
      <c r="AH12" s="8" t="str">
        <f t="shared" si="12"/>
        <v>Y</v>
      </c>
    </row>
    <row r="13" spans="1:35">
      <c r="A13" s="11">
        <v>411</v>
      </c>
      <c r="B13" s="3" t="s">
        <v>21</v>
      </c>
      <c r="C13" s="3" t="s">
        <v>23</v>
      </c>
      <c r="D13" s="3" t="s">
        <v>22</v>
      </c>
      <c r="E13" s="3" t="s">
        <v>24</v>
      </c>
      <c r="F13" s="3">
        <v>85004</v>
      </c>
      <c r="G13" s="3" t="s">
        <v>27</v>
      </c>
      <c r="H13" s="11" t="s">
        <v>25</v>
      </c>
      <c r="I13" s="11"/>
      <c r="J13" s="3" t="s">
        <v>26</v>
      </c>
      <c r="K13" s="3" t="s">
        <v>28</v>
      </c>
      <c r="L13" s="3" t="s">
        <v>448</v>
      </c>
      <c r="M13" s="3">
        <v>18</v>
      </c>
      <c r="N13" s="5">
        <v>43120</v>
      </c>
      <c r="O13" s="5">
        <v>43124</v>
      </c>
      <c r="P13" s="5">
        <v>43670</v>
      </c>
      <c r="Q13" s="5">
        <v>43670</v>
      </c>
      <c r="R13" s="8">
        <v>43305</v>
      </c>
      <c r="S13" s="11"/>
      <c r="T13" s="11"/>
      <c r="U13" s="11" t="str">
        <f t="shared" si="0"/>
        <v>RN</v>
      </c>
      <c r="V13" s="11">
        <v>1786</v>
      </c>
      <c r="W13" s="11">
        <f t="shared" si="1"/>
        <v>1535.96</v>
      </c>
      <c r="X13" s="11">
        <f t="shared" si="2"/>
        <v>125.02000000000001</v>
      </c>
      <c r="Y13" s="11">
        <f t="shared" si="3"/>
        <v>35.72</v>
      </c>
      <c r="Z13" s="11">
        <f t="shared" si="4"/>
        <v>89.300000000000011</v>
      </c>
      <c r="AA13" s="11">
        <f t="shared" si="5"/>
        <v>0</v>
      </c>
      <c r="AB13" s="11">
        <f t="shared" si="6"/>
        <v>7.0000000000000007E-2</v>
      </c>
      <c r="AC13" s="11">
        <f t="shared" si="7"/>
        <v>125.02000000000001</v>
      </c>
      <c r="AD13" s="13">
        <f t="shared" si="8"/>
        <v>6.9455555555555559</v>
      </c>
      <c r="AE13" s="11" t="str">
        <f t="shared" si="9"/>
        <v>Paid in full</v>
      </c>
      <c r="AF13" s="11" t="str">
        <f t="shared" si="13"/>
        <v>Not Applicable</v>
      </c>
      <c r="AG13" s="11" t="str">
        <f t="shared" si="11"/>
        <v>Y</v>
      </c>
      <c r="AH13" s="8" t="str">
        <f t="shared" si="12"/>
        <v>Y</v>
      </c>
    </row>
    <row r="14" spans="1:35">
      <c r="A14" s="11">
        <v>412</v>
      </c>
      <c r="B14" s="3" t="s">
        <v>21</v>
      </c>
      <c r="C14" s="3" t="s">
        <v>23</v>
      </c>
      <c r="D14" s="3" t="s">
        <v>22</v>
      </c>
      <c r="E14" s="3" t="s">
        <v>24</v>
      </c>
      <c r="F14" s="3">
        <v>85004</v>
      </c>
      <c r="G14" s="3" t="s">
        <v>27</v>
      </c>
      <c r="H14" s="11" t="s">
        <v>25</v>
      </c>
      <c r="I14" s="11"/>
      <c r="J14" s="3" t="s">
        <v>26</v>
      </c>
      <c r="K14" s="3" t="s">
        <v>28</v>
      </c>
      <c r="L14" s="3" t="s">
        <v>449</v>
      </c>
      <c r="M14" s="3">
        <v>18</v>
      </c>
      <c r="N14" s="5">
        <v>43149</v>
      </c>
      <c r="O14" s="5">
        <v>43154</v>
      </c>
      <c r="P14" s="5">
        <v>43700</v>
      </c>
      <c r="Q14" s="5">
        <v>43700</v>
      </c>
      <c r="R14" s="8">
        <v>43335</v>
      </c>
      <c r="S14" s="11"/>
      <c r="T14" s="11"/>
      <c r="U14" s="11" t="str">
        <f t="shared" si="0"/>
        <v>RN</v>
      </c>
      <c r="V14" s="11">
        <v>1756</v>
      </c>
      <c r="W14" s="11">
        <f t="shared" si="1"/>
        <v>1510.16</v>
      </c>
      <c r="X14" s="11">
        <f t="shared" si="2"/>
        <v>122.92000000000002</v>
      </c>
      <c r="Y14" s="11">
        <f t="shared" si="3"/>
        <v>35.119999999999997</v>
      </c>
      <c r="Z14" s="11">
        <f t="shared" si="4"/>
        <v>87.800000000000011</v>
      </c>
      <c r="AA14" s="11">
        <f t="shared" si="5"/>
        <v>0</v>
      </c>
      <c r="AB14" s="11">
        <f t="shared" si="6"/>
        <v>7.0000000000000007E-2</v>
      </c>
      <c r="AC14" s="11">
        <f t="shared" si="7"/>
        <v>122.92000000000002</v>
      </c>
      <c r="AD14" s="13">
        <f t="shared" si="8"/>
        <v>6.8288888888888897</v>
      </c>
      <c r="AE14" s="11" t="str">
        <f t="shared" si="9"/>
        <v>Paid in full</v>
      </c>
      <c r="AF14" s="11" t="str">
        <f t="shared" si="13"/>
        <v>Not Applicable</v>
      </c>
      <c r="AG14" s="11" t="str">
        <f t="shared" si="11"/>
        <v>Y</v>
      </c>
      <c r="AH14" s="8" t="str">
        <f t="shared" si="12"/>
        <v>Y</v>
      </c>
    </row>
    <row r="15" spans="1:35">
      <c r="A15" s="11">
        <v>413</v>
      </c>
      <c r="B15" s="3" t="s">
        <v>21</v>
      </c>
      <c r="C15" s="3" t="s">
        <v>23</v>
      </c>
      <c r="D15" s="3" t="s">
        <v>22</v>
      </c>
      <c r="E15" s="3" t="s">
        <v>24</v>
      </c>
      <c r="F15" s="3">
        <v>85004</v>
      </c>
      <c r="G15" s="3" t="s">
        <v>27</v>
      </c>
      <c r="H15" s="11" t="s">
        <v>25</v>
      </c>
      <c r="I15" s="11"/>
      <c r="J15" s="3" t="s">
        <v>26</v>
      </c>
      <c r="K15" s="3" t="s">
        <v>28</v>
      </c>
      <c r="L15" s="3" t="s">
        <v>450</v>
      </c>
      <c r="M15" s="3">
        <v>18</v>
      </c>
      <c r="N15" s="8">
        <v>42949</v>
      </c>
      <c r="O15" s="8">
        <v>42951</v>
      </c>
      <c r="P15" s="8">
        <f>EDATE(O15,M15)</f>
        <v>43500</v>
      </c>
      <c r="Q15" s="8">
        <f>P15</f>
        <v>43500</v>
      </c>
      <c r="R15" s="8">
        <v>43135</v>
      </c>
      <c r="S15" s="11"/>
      <c r="T15" s="11"/>
      <c r="U15" s="11" t="str">
        <f t="shared" si="0"/>
        <v>RN</v>
      </c>
      <c r="V15" s="11">
        <v>1586</v>
      </c>
      <c r="W15" s="11">
        <f t="shared" si="1"/>
        <v>1363.96</v>
      </c>
      <c r="X15" s="11">
        <f t="shared" si="2"/>
        <v>111.02000000000001</v>
      </c>
      <c r="Y15" s="11">
        <f t="shared" si="3"/>
        <v>31.720000000000002</v>
      </c>
      <c r="Z15" s="11">
        <f t="shared" si="4"/>
        <v>79.300000000000011</v>
      </c>
      <c r="AA15" s="11">
        <f t="shared" si="5"/>
        <v>0</v>
      </c>
      <c r="AB15" s="11">
        <f t="shared" si="6"/>
        <v>7.0000000000000007E-2</v>
      </c>
      <c r="AC15" s="11">
        <f t="shared" si="7"/>
        <v>111.02000000000001</v>
      </c>
      <c r="AD15" s="13">
        <f t="shared" si="8"/>
        <v>6.1677777777777782</v>
      </c>
      <c r="AE15" s="11" t="str">
        <f t="shared" si="9"/>
        <v>Paid in full</v>
      </c>
      <c r="AF15" s="11" t="str">
        <f t="shared" si="13"/>
        <v>Not Applicable</v>
      </c>
      <c r="AG15" s="11" t="str">
        <f t="shared" si="11"/>
        <v>Y</v>
      </c>
      <c r="AH15" s="8" t="str">
        <f t="shared" si="12"/>
        <v>Y</v>
      </c>
    </row>
    <row r="16" spans="1:35">
      <c r="A16" s="11">
        <v>414</v>
      </c>
      <c r="B16" s="3" t="s">
        <v>21</v>
      </c>
      <c r="C16" s="3" t="s">
        <v>23</v>
      </c>
      <c r="D16" s="3" t="s">
        <v>22</v>
      </c>
      <c r="E16" s="3" t="s">
        <v>24</v>
      </c>
      <c r="F16" s="3">
        <v>85004</v>
      </c>
      <c r="G16" s="3" t="s">
        <v>27</v>
      </c>
      <c r="H16" s="11" t="s">
        <v>25</v>
      </c>
      <c r="I16" s="11"/>
      <c r="J16" s="3" t="s">
        <v>26</v>
      </c>
      <c r="K16" s="3" t="s">
        <v>28</v>
      </c>
      <c r="L16" s="3" t="s">
        <v>451</v>
      </c>
      <c r="M16" s="3">
        <v>18</v>
      </c>
      <c r="N16" s="8">
        <v>42952</v>
      </c>
      <c r="O16" s="8">
        <v>42953</v>
      </c>
      <c r="P16" s="8">
        <f t="shared" ref="P16:P79" si="14">EDATE(O16,M16)</f>
        <v>43502</v>
      </c>
      <c r="Q16" s="8">
        <f t="shared" ref="Q16:Q52" si="15">P16</f>
        <v>43502</v>
      </c>
      <c r="R16" s="8">
        <v>43137</v>
      </c>
      <c r="S16" s="11"/>
      <c r="T16" s="11"/>
      <c r="U16" s="11" t="str">
        <f t="shared" si="0"/>
        <v>RN</v>
      </c>
      <c r="V16" s="11">
        <v>1475</v>
      </c>
      <c r="W16" s="11">
        <f t="shared" si="1"/>
        <v>1268.5</v>
      </c>
      <c r="X16" s="11">
        <f t="shared" si="2"/>
        <v>103.25000000000001</v>
      </c>
      <c r="Y16" s="11">
        <f t="shared" si="3"/>
        <v>29.5</v>
      </c>
      <c r="Z16" s="11">
        <f t="shared" si="4"/>
        <v>73.75</v>
      </c>
      <c r="AA16" s="11">
        <f t="shared" si="5"/>
        <v>0</v>
      </c>
      <c r="AB16" s="11">
        <f t="shared" si="6"/>
        <v>7.0000000000000007E-2</v>
      </c>
      <c r="AC16" s="11">
        <f t="shared" si="7"/>
        <v>103.25</v>
      </c>
      <c r="AD16" s="13">
        <f t="shared" si="8"/>
        <v>5.7361111111111107</v>
      </c>
      <c r="AE16" s="11" t="str">
        <f t="shared" si="9"/>
        <v>Paid in full</v>
      </c>
      <c r="AF16" s="11" t="str">
        <f t="shared" si="13"/>
        <v>Not Applicable</v>
      </c>
      <c r="AG16" s="11" t="str">
        <f t="shared" si="11"/>
        <v>Y</v>
      </c>
      <c r="AH16" s="8" t="str">
        <f t="shared" si="12"/>
        <v>Y</v>
      </c>
    </row>
    <row r="17" spans="1:34">
      <c r="A17" s="11">
        <v>415</v>
      </c>
      <c r="B17" s="3" t="s">
        <v>21</v>
      </c>
      <c r="C17" s="3" t="s">
        <v>23</v>
      </c>
      <c r="D17" s="3" t="s">
        <v>22</v>
      </c>
      <c r="E17" s="3" t="s">
        <v>24</v>
      </c>
      <c r="F17" s="3">
        <v>85004</v>
      </c>
      <c r="G17" s="3" t="s">
        <v>27</v>
      </c>
      <c r="H17" s="11" t="s">
        <v>25</v>
      </c>
      <c r="I17" s="11"/>
      <c r="J17" s="3" t="s">
        <v>26</v>
      </c>
      <c r="K17" s="3" t="s">
        <v>28</v>
      </c>
      <c r="L17" s="3" t="s">
        <v>452</v>
      </c>
      <c r="M17" s="3">
        <v>18</v>
      </c>
      <c r="N17" s="8">
        <v>42955</v>
      </c>
      <c r="O17" s="8">
        <v>42957</v>
      </c>
      <c r="P17" s="8">
        <f t="shared" si="14"/>
        <v>43506</v>
      </c>
      <c r="Q17" s="8">
        <f t="shared" si="15"/>
        <v>43506</v>
      </c>
      <c r="R17" s="8">
        <v>43141</v>
      </c>
      <c r="S17" s="11"/>
      <c r="T17" s="11"/>
      <c r="U17" s="11" t="str">
        <f t="shared" si="0"/>
        <v>RN</v>
      </c>
      <c r="V17" s="11">
        <v>1589</v>
      </c>
      <c r="W17" s="11">
        <f t="shared" si="1"/>
        <v>1366.54</v>
      </c>
      <c r="X17" s="11">
        <f t="shared" si="2"/>
        <v>111.23</v>
      </c>
      <c r="Y17" s="11">
        <f t="shared" si="3"/>
        <v>31.78</v>
      </c>
      <c r="Z17" s="11">
        <f t="shared" si="4"/>
        <v>79.45</v>
      </c>
      <c r="AA17" s="11">
        <f t="shared" si="5"/>
        <v>0</v>
      </c>
      <c r="AB17" s="11">
        <f t="shared" si="6"/>
        <v>7.0000000000000007E-2</v>
      </c>
      <c r="AC17" s="11">
        <f t="shared" si="7"/>
        <v>111.23</v>
      </c>
      <c r="AD17" s="13">
        <f t="shared" si="8"/>
        <v>6.179444444444445</v>
      </c>
      <c r="AE17" s="11" t="str">
        <f t="shared" si="9"/>
        <v>Paid in full</v>
      </c>
      <c r="AF17" s="11" t="str">
        <f t="shared" si="13"/>
        <v>Not Applicable</v>
      </c>
      <c r="AG17" s="11" t="str">
        <f t="shared" si="11"/>
        <v>Y</v>
      </c>
      <c r="AH17" s="8" t="str">
        <f t="shared" si="12"/>
        <v>Y</v>
      </c>
    </row>
    <row r="18" spans="1:34">
      <c r="A18" s="11">
        <v>416</v>
      </c>
      <c r="B18" s="3" t="s">
        <v>21</v>
      </c>
      <c r="C18" s="3" t="s">
        <v>23</v>
      </c>
      <c r="D18" s="3" t="s">
        <v>22</v>
      </c>
      <c r="E18" s="3" t="s">
        <v>24</v>
      </c>
      <c r="F18" s="3">
        <v>85004</v>
      </c>
      <c r="G18" s="3" t="s">
        <v>27</v>
      </c>
      <c r="H18" s="11" t="s">
        <v>25</v>
      </c>
      <c r="I18" s="11"/>
      <c r="J18" s="3" t="s">
        <v>26</v>
      </c>
      <c r="K18" s="3" t="s">
        <v>28</v>
      </c>
      <c r="L18" s="3" t="s">
        <v>453</v>
      </c>
      <c r="M18" s="3">
        <v>18</v>
      </c>
      <c r="N18" s="8">
        <v>42959</v>
      </c>
      <c r="O18" s="8">
        <v>42961</v>
      </c>
      <c r="P18" s="8">
        <f t="shared" si="14"/>
        <v>43510</v>
      </c>
      <c r="Q18" s="8">
        <f t="shared" si="15"/>
        <v>43510</v>
      </c>
      <c r="R18" s="8">
        <v>43145</v>
      </c>
      <c r="S18" s="11"/>
      <c r="T18" s="11"/>
      <c r="U18" s="11" t="str">
        <f t="shared" si="0"/>
        <v>RN</v>
      </c>
      <c r="V18" s="11">
        <v>1789</v>
      </c>
      <c r="W18" s="11">
        <f t="shared" si="1"/>
        <v>1538.54</v>
      </c>
      <c r="X18" s="11">
        <f t="shared" si="2"/>
        <v>125.23000000000002</v>
      </c>
      <c r="Y18" s="11">
        <f t="shared" si="3"/>
        <v>35.78</v>
      </c>
      <c r="Z18" s="11">
        <f t="shared" si="4"/>
        <v>89.45</v>
      </c>
      <c r="AA18" s="11">
        <f t="shared" si="5"/>
        <v>0</v>
      </c>
      <c r="AB18" s="11">
        <f t="shared" si="6"/>
        <v>7.0000000000000007E-2</v>
      </c>
      <c r="AC18" s="11">
        <f t="shared" si="7"/>
        <v>125.23</v>
      </c>
      <c r="AD18" s="13">
        <f t="shared" si="8"/>
        <v>6.9572222222222226</v>
      </c>
      <c r="AE18" s="11" t="str">
        <f t="shared" si="9"/>
        <v>Paid in full</v>
      </c>
      <c r="AF18" s="11" t="str">
        <f t="shared" si="13"/>
        <v>Not Applicable</v>
      </c>
      <c r="AG18" s="11" t="str">
        <f t="shared" si="11"/>
        <v>Y</v>
      </c>
      <c r="AH18" s="8" t="str">
        <f t="shared" si="12"/>
        <v>Y</v>
      </c>
    </row>
    <row r="19" spans="1:34">
      <c r="A19" s="11">
        <v>417</v>
      </c>
      <c r="B19" s="3" t="s">
        <v>21</v>
      </c>
      <c r="C19" s="3" t="s">
        <v>23</v>
      </c>
      <c r="D19" s="3" t="s">
        <v>22</v>
      </c>
      <c r="E19" s="3" t="s">
        <v>24</v>
      </c>
      <c r="F19" s="3">
        <v>85004</v>
      </c>
      <c r="G19" s="3" t="s">
        <v>27</v>
      </c>
      <c r="H19" s="11" t="s">
        <v>25</v>
      </c>
      <c r="I19" s="11"/>
      <c r="J19" s="3" t="s">
        <v>26</v>
      </c>
      <c r="K19" s="3" t="s">
        <v>28</v>
      </c>
      <c r="L19" s="3" t="s">
        <v>454</v>
      </c>
      <c r="M19" s="3">
        <v>18</v>
      </c>
      <c r="N19" s="8">
        <v>42963</v>
      </c>
      <c r="O19" s="8">
        <v>42967</v>
      </c>
      <c r="P19" s="8">
        <f t="shared" si="14"/>
        <v>43516</v>
      </c>
      <c r="Q19" s="8">
        <f t="shared" si="15"/>
        <v>43516</v>
      </c>
      <c r="R19" s="8">
        <v>43151</v>
      </c>
      <c r="S19" s="11"/>
      <c r="T19" s="11"/>
      <c r="U19" s="11" t="str">
        <f t="shared" si="0"/>
        <v>RN</v>
      </c>
      <c r="V19" s="11">
        <v>1987</v>
      </c>
      <c r="W19" s="11">
        <f t="shared" si="1"/>
        <v>1708.82</v>
      </c>
      <c r="X19" s="11">
        <f t="shared" si="2"/>
        <v>139.09</v>
      </c>
      <c r="Y19" s="11">
        <f t="shared" si="3"/>
        <v>39.74</v>
      </c>
      <c r="Z19" s="11">
        <f t="shared" si="4"/>
        <v>99.350000000000009</v>
      </c>
      <c r="AA19" s="11">
        <f t="shared" si="5"/>
        <v>0</v>
      </c>
      <c r="AB19" s="11">
        <f t="shared" si="6"/>
        <v>7.0000000000000007E-2</v>
      </c>
      <c r="AC19" s="11">
        <f t="shared" si="7"/>
        <v>139.09</v>
      </c>
      <c r="AD19" s="13">
        <f t="shared" si="8"/>
        <v>7.7272222222222222</v>
      </c>
      <c r="AE19" s="11" t="str">
        <f t="shared" si="9"/>
        <v>Paid in full</v>
      </c>
      <c r="AF19" s="11" t="str">
        <f t="shared" si="13"/>
        <v>Not Applicable</v>
      </c>
      <c r="AG19" s="11" t="str">
        <f t="shared" si="11"/>
        <v>Y</v>
      </c>
      <c r="AH19" s="8" t="str">
        <f t="shared" si="12"/>
        <v>Y</v>
      </c>
    </row>
    <row r="20" spans="1:34">
      <c r="A20" s="11">
        <v>418</v>
      </c>
      <c r="B20" s="3" t="s">
        <v>21</v>
      </c>
      <c r="C20" s="3" t="s">
        <v>23</v>
      </c>
      <c r="D20" s="3" t="s">
        <v>22</v>
      </c>
      <c r="E20" s="3" t="s">
        <v>24</v>
      </c>
      <c r="F20" s="3">
        <v>85004</v>
      </c>
      <c r="G20" s="3" t="s">
        <v>27</v>
      </c>
      <c r="H20" s="11" t="s">
        <v>25</v>
      </c>
      <c r="I20" s="11"/>
      <c r="J20" s="3" t="s">
        <v>26</v>
      </c>
      <c r="K20" s="3" t="s">
        <v>28</v>
      </c>
      <c r="L20" s="3" t="s">
        <v>455</v>
      </c>
      <c r="M20" s="3">
        <v>18</v>
      </c>
      <c r="N20" s="5">
        <v>43167</v>
      </c>
      <c r="O20" s="5">
        <v>43169</v>
      </c>
      <c r="P20" s="8">
        <f t="shared" si="14"/>
        <v>43718</v>
      </c>
      <c r="Q20" s="8">
        <f t="shared" si="15"/>
        <v>43718</v>
      </c>
      <c r="R20" s="8">
        <v>43353</v>
      </c>
      <c r="S20" s="11"/>
      <c r="T20" s="11"/>
      <c r="U20" s="11" t="str">
        <f t="shared" si="0"/>
        <v>RN</v>
      </c>
      <c r="V20" s="11">
        <v>1986</v>
      </c>
      <c r="W20" s="11">
        <f t="shared" si="1"/>
        <v>1707.96</v>
      </c>
      <c r="X20" s="11">
        <f t="shared" si="2"/>
        <v>139.02000000000001</v>
      </c>
      <c r="Y20" s="11">
        <f t="shared" si="3"/>
        <v>39.72</v>
      </c>
      <c r="Z20" s="11">
        <f t="shared" si="4"/>
        <v>99.300000000000011</v>
      </c>
      <c r="AA20" s="11">
        <f t="shared" si="5"/>
        <v>0</v>
      </c>
      <c r="AB20" s="11">
        <f t="shared" si="6"/>
        <v>7.0000000000000007E-2</v>
      </c>
      <c r="AC20" s="11">
        <f t="shared" si="7"/>
        <v>139.02000000000001</v>
      </c>
      <c r="AD20" s="13">
        <f t="shared" si="8"/>
        <v>7.7233333333333336</v>
      </c>
      <c r="AE20" s="11" t="str">
        <f t="shared" si="9"/>
        <v>Paid in full</v>
      </c>
      <c r="AF20" s="11" t="str">
        <f t="shared" si="13"/>
        <v>Not Applicable</v>
      </c>
      <c r="AG20" s="11" t="str">
        <f t="shared" si="11"/>
        <v>Y</v>
      </c>
      <c r="AH20" s="8" t="str">
        <f t="shared" si="12"/>
        <v>Y</v>
      </c>
    </row>
    <row r="21" spans="1:34">
      <c r="A21" s="11">
        <v>419</v>
      </c>
      <c r="B21" s="3" t="s">
        <v>21</v>
      </c>
      <c r="C21" s="3" t="s">
        <v>23</v>
      </c>
      <c r="D21" s="3" t="s">
        <v>22</v>
      </c>
      <c r="E21" s="3" t="s">
        <v>24</v>
      </c>
      <c r="F21" s="3">
        <v>85004</v>
      </c>
      <c r="G21" s="3" t="s">
        <v>27</v>
      </c>
      <c r="H21" s="11" t="s">
        <v>25</v>
      </c>
      <c r="I21" s="11"/>
      <c r="J21" s="3" t="s">
        <v>26</v>
      </c>
      <c r="K21" s="3" t="s">
        <v>28</v>
      </c>
      <c r="L21" s="3" t="s">
        <v>456</v>
      </c>
      <c r="M21" s="3">
        <v>18</v>
      </c>
      <c r="N21" s="8">
        <v>43000</v>
      </c>
      <c r="O21" s="8">
        <v>43002</v>
      </c>
      <c r="P21" s="8">
        <f t="shared" si="14"/>
        <v>43548</v>
      </c>
      <c r="Q21" s="8">
        <f t="shared" si="15"/>
        <v>43548</v>
      </c>
      <c r="R21" s="8">
        <v>43183</v>
      </c>
      <c r="S21" s="11"/>
      <c r="T21" s="11"/>
      <c r="U21" s="11" t="str">
        <f t="shared" si="0"/>
        <v>RN</v>
      </c>
      <c r="V21" s="11">
        <v>1985</v>
      </c>
      <c r="W21" s="11">
        <f t="shared" si="1"/>
        <v>1707.1</v>
      </c>
      <c r="X21" s="11">
        <f t="shared" si="2"/>
        <v>138.95000000000002</v>
      </c>
      <c r="Y21" s="11">
        <f t="shared" si="3"/>
        <v>39.700000000000003</v>
      </c>
      <c r="Z21" s="11">
        <f t="shared" si="4"/>
        <v>99.25</v>
      </c>
      <c r="AA21" s="11">
        <f t="shared" si="5"/>
        <v>0</v>
      </c>
      <c r="AB21" s="11">
        <f t="shared" si="6"/>
        <v>7.0000000000000007E-2</v>
      </c>
      <c r="AC21" s="11">
        <f t="shared" si="7"/>
        <v>138.94999999999999</v>
      </c>
      <c r="AD21" s="13">
        <f t="shared" si="8"/>
        <v>7.7194444444444441</v>
      </c>
      <c r="AE21" s="11" t="str">
        <f t="shared" si="9"/>
        <v>Paid in full</v>
      </c>
      <c r="AF21" s="11" t="str">
        <f t="shared" si="13"/>
        <v>Not Applicable</v>
      </c>
      <c r="AG21" s="11" t="str">
        <f t="shared" si="11"/>
        <v>Y</v>
      </c>
      <c r="AH21" s="8" t="str">
        <f t="shared" si="12"/>
        <v>Y</v>
      </c>
    </row>
    <row r="22" spans="1:34">
      <c r="A22" s="11">
        <v>420</v>
      </c>
      <c r="B22" s="3" t="s">
        <v>21</v>
      </c>
      <c r="C22" s="3" t="s">
        <v>23</v>
      </c>
      <c r="D22" s="3" t="s">
        <v>22</v>
      </c>
      <c r="E22" s="3" t="s">
        <v>24</v>
      </c>
      <c r="F22" s="3">
        <v>85004</v>
      </c>
      <c r="G22" s="3" t="s">
        <v>27</v>
      </c>
      <c r="H22" s="11" t="s">
        <v>25</v>
      </c>
      <c r="I22" s="11"/>
      <c r="J22" s="3" t="s">
        <v>26</v>
      </c>
      <c r="K22" s="3" t="s">
        <v>28</v>
      </c>
      <c r="L22" s="3" t="s">
        <v>457</v>
      </c>
      <c r="M22" s="3">
        <v>18</v>
      </c>
      <c r="N22" s="8">
        <v>43003</v>
      </c>
      <c r="O22" s="8">
        <v>43005</v>
      </c>
      <c r="P22" s="8">
        <f t="shared" si="14"/>
        <v>43551</v>
      </c>
      <c r="Q22" s="8">
        <f t="shared" si="15"/>
        <v>43551</v>
      </c>
      <c r="R22" s="8">
        <v>43186</v>
      </c>
      <c r="S22" s="11"/>
      <c r="T22" s="11"/>
      <c r="U22" s="11" t="str">
        <f t="shared" si="0"/>
        <v>RN</v>
      </c>
      <c r="V22" s="11">
        <v>1984</v>
      </c>
      <c r="W22" s="11">
        <f t="shared" si="1"/>
        <v>1706.24</v>
      </c>
      <c r="X22" s="11">
        <f t="shared" si="2"/>
        <v>138.88000000000002</v>
      </c>
      <c r="Y22" s="11">
        <f t="shared" si="3"/>
        <v>39.68</v>
      </c>
      <c r="Z22" s="11">
        <f t="shared" si="4"/>
        <v>99.2</v>
      </c>
      <c r="AA22" s="11">
        <f t="shared" si="5"/>
        <v>0</v>
      </c>
      <c r="AB22" s="11">
        <f t="shared" si="6"/>
        <v>7.0000000000000007E-2</v>
      </c>
      <c r="AC22" s="11">
        <f t="shared" si="7"/>
        <v>138.88</v>
      </c>
      <c r="AD22" s="13">
        <f t="shared" si="8"/>
        <v>7.7155555555555555</v>
      </c>
      <c r="AE22" s="11" t="str">
        <f t="shared" si="9"/>
        <v>Paid in full</v>
      </c>
      <c r="AF22" s="11" t="str">
        <f t="shared" si="13"/>
        <v>Not Applicable</v>
      </c>
      <c r="AG22" s="11" t="str">
        <f t="shared" si="11"/>
        <v>Y</v>
      </c>
      <c r="AH22" s="8" t="str">
        <f t="shared" si="12"/>
        <v>Y</v>
      </c>
    </row>
    <row r="23" spans="1:34">
      <c r="A23" s="11">
        <v>421</v>
      </c>
      <c r="B23" s="3" t="s">
        <v>21</v>
      </c>
      <c r="C23" s="3" t="s">
        <v>23</v>
      </c>
      <c r="D23" s="3" t="s">
        <v>22</v>
      </c>
      <c r="E23" s="3" t="s">
        <v>24</v>
      </c>
      <c r="F23" s="3">
        <v>85004</v>
      </c>
      <c r="G23" s="3" t="s">
        <v>27</v>
      </c>
      <c r="H23" s="11" t="s">
        <v>25</v>
      </c>
      <c r="I23" s="11"/>
      <c r="J23" s="3" t="s">
        <v>26</v>
      </c>
      <c r="K23" s="3" t="s">
        <v>28</v>
      </c>
      <c r="L23" s="3" t="s">
        <v>458</v>
      </c>
      <c r="M23" s="3">
        <v>18</v>
      </c>
      <c r="N23" s="8">
        <v>43006</v>
      </c>
      <c r="O23" s="8">
        <v>43008</v>
      </c>
      <c r="P23" s="8">
        <f t="shared" si="14"/>
        <v>43554</v>
      </c>
      <c r="Q23" s="8">
        <f t="shared" si="15"/>
        <v>43554</v>
      </c>
      <c r="R23" s="8">
        <v>43189</v>
      </c>
      <c r="S23" s="11"/>
      <c r="T23" s="11"/>
      <c r="U23" s="11" t="str">
        <f t="shared" si="0"/>
        <v>RN</v>
      </c>
      <c r="V23" s="11">
        <v>1983</v>
      </c>
      <c r="W23" s="11">
        <f t="shared" si="1"/>
        <v>1705.3799999999999</v>
      </c>
      <c r="X23" s="11">
        <f t="shared" si="2"/>
        <v>138.81</v>
      </c>
      <c r="Y23" s="11">
        <f t="shared" si="3"/>
        <v>39.660000000000004</v>
      </c>
      <c r="Z23" s="11">
        <f t="shared" si="4"/>
        <v>99.15</v>
      </c>
      <c r="AA23" s="11">
        <f t="shared" si="5"/>
        <v>0</v>
      </c>
      <c r="AB23" s="11">
        <f t="shared" si="6"/>
        <v>7.0000000000000007E-2</v>
      </c>
      <c r="AC23" s="11">
        <f t="shared" si="7"/>
        <v>138.81</v>
      </c>
      <c r="AD23" s="13">
        <f t="shared" si="8"/>
        <v>7.7116666666666669</v>
      </c>
      <c r="AE23" s="11" t="str">
        <f t="shared" si="9"/>
        <v>Paid in full</v>
      </c>
      <c r="AF23" s="11" t="str">
        <f t="shared" si="13"/>
        <v>Not Applicable</v>
      </c>
      <c r="AG23" s="11" t="str">
        <f t="shared" si="11"/>
        <v>Y</v>
      </c>
      <c r="AH23" s="8" t="str">
        <f t="shared" si="12"/>
        <v>Y</v>
      </c>
    </row>
    <row r="24" spans="1:34">
      <c r="A24" s="11">
        <v>422</v>
      </c>
      <c r="B24" s="3" t="s">
        <v>21</v>
      </c>
      <c r="C24" s="3" t="s">
        <v>23</v>
      </c>
      <c r="D24" s="3" t="s">
        <v>22</v>
      </c>
      <c r="E24" s="3" t="s">
        <v>24</v>
      </c>
      <c r="F24" s="3">
        <v>85004</v>
      </c>
      <c r="G24" s="3" t="s">
        <v>27</v>
      </c>
      <c r="H24" s="11" t="s">
        <v>25</v>
      </c>
      <c r="I24" s="11"/>
      <c r="J24" s="3" t="s">
        <v>26</v>
      </c>
      <c r="K24" s="3" t="s">
        <v>28</v>
      </c>
      <c r="L24" s="3" t="s">
        <v>459</v>
      </c>
      <c r="M24" s="3">
        <v>18</v>
      </c>
      <c r="N24" s="8">
        <v>43011</v>
      </c>
      <c r="O24" s="8">
        <v>43013</v>
      </c>
      <c r="P24" s="8">
        <f t="shared" si="14"/>
        <v>43560</v>
      </c>
      <c r="Q24" s="8">
        <f t="shared" si="15"/>
        <v>43560</v>
      </c>
      <c r="R24" s="8">
        <v>43195</v>
      </c>
      <c r="S24" s="11"/>
      <c r="T24" s="11"/>
      <c r="U24" s="11" t="str">
        <f t="shared" si="0"/>
        <v>RN</v>
      </c>
      <c r="V24" s="11">
        <v>1687</v>
      </c>
      <c r="W24" s="11">
        <f t="shared" si="1"/>
        <v>1450.82</v>
      </c>
      <c r="X24" s="11">
        <f t="shared" si="2"/>
        <v>118.09000000000002</v>
      </c>
      <c r="Y24" s="11">
        <f t="shared" si="3"/>
        <v>33.74</v>
      </c>
      <c r="Z24" s="11">
        <f t="shared" si="4"/>
        <v>84.350000000000009</v>
      </c>
      <c r="AA24" s="11">
        <f t="shared" si="5"/>
        <v>0</v>
      </c>
      <c r="AB24" s="11">
        <f t="shared" si="6"/>
        <v>7.0000000000000007E-2</v>
      </c>
      <c r="AC24" s="11">
        <f t="shared" si="7"/>
        <v>118.09</v>
      </c>
      <c r="AD24" s="13">
        <f t="shared" si="8"/>
        <v>6.5605555555555561</v>
      </c>
      <c r="AE24" s="11" t="str">
        <f t="shared" si="9"/>
        <v>Paid in full</v>
      </c>
      <c r="AF24" s="11" t="str">
        <f t="shared" si="13"/>
        <v>Not Applicable</v>
      </c>
      <c r="AG24" s="11" t="str">
        <f t="shared" si="11"/>
        <v>Y</v>
      </c>
      <c r="AH24" s="8" t="str">
        <f t="shared" si="12"/>
        <v>Y</v>
      </c>
    </row>
    <row r="25" spans="1:34">
      <c r="A25" s="11">
        <v>423</v>
      </c>
      <c r="B25" s="3" t="s">
        <v>21</v>
      </c>
      <c r="C25" s="3" t="s">
        <v>23</v>
      </c>
      <c r="D25" s="3" t="s">
        <v>22</v>
      </c>
      <c r="E25" s="3" t="s">
        <v>24</v>
      </c>
      <c r="F25" s="3">
        <v>85004</v>
      </c>
      <c r="G25" s="3" t="s">
        <v>27</v>
      </c>
      <c r="H25" s="11" t="s">
        <v>25</v>
      </c>
      <c r="I25" s="11"/>
      <c r="J25" s="3" t="s">
        <v>26</v>
      </c>
      <c r="K25" s="3" t="s">
        <v>28</v>
      </c>
      <c r="L25" s="3" t="s">
        <v>460</v>
      </c>
      <c r="M25" s="3">
        <v>18</v>
      </c>
      <c r="N25" s="8">
        <v>43015</v>
      </c>
      <c r="O25" s="8">
        <v>43017</v>
      </c>
      <c r="P25" s="8">
        <f t="shared" si="14"/>
        <v>43564</v>
      </c>
      <c r="Q25" s="8">
        <f t="shared" si="15"/>
        <v>43564</v>
      </c>
      <c r="R25" s="8">
        <v>43199</v>
      </c>
      <c r="S25" s="11"/>
      <c r="T25" s="11"/>
      <c r="U25" s="11" t="str">
        <f t="shared" si="0"/>
        <v>RN</v>
      </c>
      <c r="V25" s="11">
        <v>1687</v>
      </c>
      <c r="W25" s="11">
        <f t="shared" si="1"/>
        <v>1450.82</v>
      </c>
      <c r="X25" s="11">
        <f t="shared" si="2"/>
        <v>118.09000000000002</v>
      </c>
      <c r="Y25" s="11">
        <f t="shared" si="3"/>
        <v>33.74</v>
      </c>
      <c r="Z25" s="11">
        <f t="shared" si="4"/>
        <v>84.350000000000009</v>
      </c>
      <c r="AA25" s="11">
        <f t="shared" si="5"/>
        <v>0</v>
      </c>
      <c r="AB25" s="11">
        <f t="shared" si="6"/>
        <v>7.0000000000000007E-2</v>
      </c>
      <c r="AC25" s="11">
        <f t="shared" si="7"/>
        <v>118.09</v>
      </c>
      <c r="AD25" s="13">
        <f t="shared" si="8"/>
        <v>6.5605555555555561</v>
      </c>
      <c r="AE25" s="11" t="str">
        <f t="shared" si="9"/>
        <v>Paid in full</v>
      </c>
      <c r="AF25" s="11" t="str">
        <f t="shared" si="13"/>
        <v>Not Applicable</v>
      </c>
      <c r="AG25" s="11" t="str">
        <f t="shared" si="11"/>
        <v>Y</v>
      </c>
      <c r="AH25" s="8" t="str">
        <f t="shared" si="12"/>
        <v>Y</v>
      </c>
    </row>
    <row r="26" spans="1:34">
      <c r="A26" s="11">
        <v>424</v>
      </c>
      <c r="B26" s="3" t="s">
        <v>21</v>
      </c>
      <c r="C26" s="3" t="s">
        <v>23</v>
      </c>
      <c r="D26" s="3" t="s">
        <v>22</v>
      </c>
      <c r="E26" s="3" t="s">
        <v>24</v>
      </c>
      <c r="F26" s="3">
        <v>85004</v>
      </c>
      <c r="G26" s="3" t="s">
        <v>27</v>
      </c>
      <c r="H26" s="11" t="s">
        <v>25</v>
      </c>
      <c r="I26" s="11"/>
      <c r="J26" s="3" t="s">
        <v>26</v>
      </c>
      <c r="K26" s="3" t="s">
        <v>28</v>
      </c>
      <c r="L26" s="3" t="s">
        <v>461</v>
      </c>
      <c r="M26" s="3">
        <v>18</v>
      </c>
      <c r="N26" s="8">
        <v>43018</v>
      </c>
      <c r="O26" s="8">
        <v>43020</v>
      </c>
      <c r="P26" s="8">
        <f t="shared" si="14"/>
        <v>43567</v>
      </c>
      <c r="Q26" s="8">
        <f t="shared" si="15"/>
        <v>43567</v>
      </c>
      <c r="R26" s="8">
        <v>43202</v>
      </c>
      <c r="S26" s="11"/>
      <c r="T26" s="11"/>
      <c r="U26" s="11" t="str">
        <f t="shared" si="0"/>
        <v>RN</v>
      </c>
      <c r="V26" s="11">
        <v>1896</v>
      </c>
      <c r="W26" s="11">
        <f t="shared" si="1"/>
        <v>1630.56</v>
      </c>
      <c r="X26" s="11">
        <f t="shared" si="2"/>
        <v>132.72</v>
      </c>
      <c r="Y26" s="11">
        <f t="shared" si="3"/>
        <v>37.92</v>
      </c>
      <c r="Z26" s="11">
        <f t="shared" si="4"/>
        <v>94.800000000000011</v>
      </c>
      <c r="AA26" s="11">
        <f t="shared" si="5"/>
        <v>0</v>
      </c>
      <c r="AB26" s="11">
        <f t="shared" si="6"/>
        <v>7.0000000000000007E-2</v>
      </c>
      <c r="AC26" s="11">
        <f t="shared" si="7"/>
        <v>132.72000000000003</v>
      </c>
      <c r="AD26" s="13">
        <f t="shared" si="8"/>
        <v>7.3733333333333348</v>
      </c>
      <c r="AE26" s="11" t="str">
        <f t="shared" si="9"/>
        <v>Paid in full</v>
      </c>
      <c r="AF26" s="11" t="str">
        <f t="shared" si="13"/>
        <v>Not Applicable</v>
      </c>
      <c r="AG26" s="11" t="str">
        <f t="shared" si="11"/>
        <v>Y</v>
      </c>
      <c r="AH26" s="8" t="str">
        <f t="shared" si="12"/>
        <v>Y</v>
      </c>
    </row>
    <row r="27" spans="1:34">
      <c r="A27" s="11">
        <v>425</v>
      </c>
      <c r="B27" s="3" t="s">
        <v>21</v>
      </c>
      <c r="C27" s="3" t="s">
        <v>23</v>
      </c>
      <c r="D27" s="3" t="s">
        <v>22</v>
      </c>
      <c r="E27" s="3" t="s">
        <v>24</v>
      </c>
      <c r="F27" s="3">
        <v>85004</v>
      </c>
      <c r="G27" s="3" t="s">
        <v>27</v>
      </c>
      <c r="H27" s="11" t="s">
        <v>25</v>
      </c>
      <c r="I27" s="11"/>
      <c r="J27" s="3" t="s">
        <v>26</v>
      </c>
      <c r="K27" s="3" t="s">
        <v>28</v>
      </c>
      <c r="L27" s="3" t="s">
        <v>462</v>
      </c>
      <c r="M27" s="3">
        <v>18</v>
      </c>
      <c r="N27" s="5">
        <v>43186</v>
      </c>
      <c r="O27" s="5">
        <v>43191</v>
      </c>
      <c r="P27" s="8">
        <f t="shared" si="14"/>
        <v>43739</v>
      </c>
      <c r="Q27" s="8">
        <f t="shared" si="15"/>
        <v>43739</v>
      </c>
      <c r="R27" s="8">
        <v>43374</v>
      </c>
      <c r="S27" s="11"/>
      <c r="T27" s="11"/>
      <c r="U27" s="11" t="str">
        <f t="shared" si="0"/>
        <v>RN</v>
      </c>
      <c r="V27" s="11">
        <v>1569</v>
      </c>
      <c r="W27" s="11">
        <f t="shared" si="1"/>
        <v>1349.34</v>
      </c>
      <c r="X27" s="11">
        <f t="shared" si="2"/>
        <v>109.83000000000001</v>
      </c>
      <c r="Y27" s="11">
        <f t="shared" si="3"/>
        <v>31.38</v>
      </c>
      <c r="Z27" s="11">
        <f t="shared" si="4"/>
        <v>78.45</v>
      </c>
      <c r="AA27" s="11">
        <f t="shared" si="5"/>
        <v>0</v>
      </c>
      <c r="AB27" s="11">
        <f t="shared" si="6"/>
        <v>7.0000000000000007E-2</v>
      </c>
      <c r="AC27" s="11">
        <f t="shared" si="7"/>
        <v>109.83</v>
      </c>
      <c r="AD27" s="13">
        <f t="shared" si="8"/>
        <v>6.1016666666666666</v>
      </c>
      <c r="AE27" s="11" t="str">
        <f t="shared" si="9"/>
        <v>Paid in full</v>
      </c>
      <c r="AF27" s="11" t="str">
        <f t="shared" si="13"/>
        <v>Not Applicable</v>
      </c>
      <c r="AG27" s="11" t="str">
        <f t="shared" si="11"/>
        <v>Y</v>
      </c>
      <c r="AH27" s="8" t="str">
        <f t="shared" si="12"/>
        <v>Y</v>
      </c>
    </row>
    <row r="28" spans="1:34">
      <c r="A28" s="11">
        <v>426</v>
      </c>
      <c r="B28" s="3" t="s">
        <v>21</v>
      </c>
      <c r="C28" s="3" t="s">
        <v>23</v>
      </c>
      <c r="D28" s="3" t="s">
        <v>22</v>
      </c>
      <c r="E28" s="3" t="s">
        <v>24</v>
      </c>
      <c r="F28" s="3">
        <v>85004</v>
      </c>
      <c r="G28" s="3" t="s">
        <v>27</v>
      </c>
      <c r="H28" s="11" t="s">
        <v>25</v>
      </c>
      <c r="I28" s="11"/>
      <c r="J28" s="3" t="s">
        <v>26</v>
      </c>
      <c r="K28" s="3" t="s">
        <v>28</v>
      </c>
      <c r="L28" s="3" t="s">
        <v>463</v>
      </c>
      <c r="M28" s="3">
        <v>18</v>
      </c>
      <c r="N28" s="8">
        <v>43022</v>
      </c>
      <c r="O28" s="8">
        <v>43024</v>
      </c>
      <c r="P28" s="8">
        <f t="shared" si="14"/>
        <v>43571</v>
      </c>
      <c r="Q28" s="8">
        <f t="shared" si="15"/>
        <v>43571</v>
      </c>
      <c r="R28" s="8">
        <v>43206</v>
      </c>
      <c r="S28" s="11"/>
      <c r="T28" s="11"/>
      <c r="U28" s="11" t="str">
        <f t="shared" si="0"/>
        <v>RN</v>
      </c>
      <c r="V28" s="11">
        <v>1786</v>
      </c>
      <c r="W28" s="11">
        <f t="shared" si="1"/>
        <v>1535.96</v>
      </c>
      <c r="X28" s="11">
        <f t="shared" si="2"/>
        <v>125.02000000000001</v>
      </c>
      <c r="Y28" s="11">
        <f t="shared" si="3"/>
        <v>35.72</v>
      </c>
      <c r="Z28" s="11">
        <f t="shared" si="4"/>
        <v>89.300000000000011</v>
      </c>
      <c r="AA28" s="11">
        <f t="shared" si="5"/>
        <v>0</v>
      </c>
      <c r="AB28" s="11">
        <f t="shared" si="6"/>
        <v>7.0000000000000007E-2</v>
      </c>
      <c r="AC28" s="11">
        <f t="shared" si="7"/>
        <v>125.02000000000001</v>
      </c>
      <c r="AD28" s="13">
        <f t="shared" si="8"/>
        <v>6.9455555555555559</v>
      </c>
      <c r="AE28" s="11" t="str">
        <f t="shared" si="9"/>
        <v>Paid in full</v>
      </c>
      <c r="AF28" s="11" t="str">
        <f t="shared" si="13"/>
        <v>Not Applicable</v>
      </c>
      <c r="AG28" s="11" t="str">
        <f t="shared" si="11"/>
        <v>Y</v>
      </c>
      <c r="AH28" s="8" t="str">
        <f t="shared" si="12"/>
        <v>Y</v>
      </c>
    </row>
    <row r="29" spans="1:34">
      <c r="A29" s="11">
        <v>427</v>
      </c>
      <c r="B29" s="3" t="s">
        <v>21</v>
      </c>
      <c r="C29" s="3" t="s">
        <v>23</v>
      </c>
      <c r="D29" s="3" t="s">
        <v>22</v>
      </c>
      <c r="E29" s="3" t="s">
        <v>24</v>
      </c>
      <c r="F29" s="3">
        <v>85004</v>
      </c>
      <c r="G29" s="3" t="s">
        <v>27</v>
      </c>
      <c r="H29" s="11" t="s">
        <v>25</v>
      </c>
      <c r="I29" s="11"/>
      <c r="J29" s="3" t="s">
        <v>26</v>
      </c>
      <c r="K29" s="3" t="s">
        <v>28</v>
      </c>
      <c r="L29" s="3" t="s">
        <v>464</v>
      </c>
      <c r="M29" s="3">
        <v>18</v>
      </c>
      <c r="N29" s="8">
        <v>43026</v>
      </c>
      <c r="O29" s="8">
        <v>43028</v>
      </c>
      <c r="P29" s="8">
        <f t="shared" si="14"/>
        <v>43575</v>
      </c>
      <c r="Q29" s="8">
        <f t="shared" si="15"/>
        <v>43575</v>
      </c>
      <c r="R29" s="8">
        <v>43210</v>
      </c>
      <c r="S29" s="11"/>
      <c r="T29" s="11"/>
      <c r="U29" s="11" t="str">
        <f t="shared" si="0"/>
        <v>RN</v>
      </c>
      <c r="V29" s="11">
        <v>1875</v>
      </c>
      <c r="W29" s="11">
        <f t="shared" si="1"/>
        <v>1612.5</v>
      </c>
      <c r="X29" s="11">
        <f t="shared" si="2"/>
        <v>131.25</v>
      </c>
      <c r="Y29" s="11">
        <f t="shared" si="3"/>
        <v>37.5</v>
      </c>
      <c r="Z29" s="11">
        <f t="shared" si="4"/>
        <v>93.75</v>
      </c>
      <c r="AA29" s="11">
        <f t="shared" si="5"/>
        <v>0</v>
      </c>
      <c r="AB29" s="11">
        <f t="shared" si="6"/>
        <v>7.0000000000000007E-2</v>
      </c>
      <c r="AC29" s="11">
        <f t="shared" si="7"/>
        <v>131.25</v>
      </c>
      <c r="AD29" s="13">
        <f t="shared" si="8"/>
        <v>7.291666666666667</v>
      </c>
      <c r="AE29" s="11" t="str">
        <f t="shared" si="9"/>
        <v>Paid in full</v>
      </c>
      <c r="AF29" s="11" t="str">
        <f t="shared" si="13"/>
        <v>Not Applicable</v>
      </c>
      <c r="AG29" s="11" t="str">
        <f t="shared" si="11"/>
        <v>Y</v>
      </c>
      <c r="AH29" s="8" t="str">
        <f t="shared" si="12"/>
        <v>Y</v>
      </c>
    </row>
    <row r="30" spans="1:34">
      <c r="A30" s="11">
        <v>428</v>
      </c>
      <c r="B30" s="3" t="s">
        <v>21</v>
      </c>
      <c r="C30" s="3" t="s">
        <v>23</v>
      </c>
      <c r="D30" s="3" t="s">
        <v>22</v>
      </c>
      <c r="E30" s="3" t="s">
        <v>24</v>
      </c>
      <c r="F30" s="3">
        <v>85004</v>
      </c>
      <c r="G30" s="3" t="s">
        <v>27</v>
      </c>
      <c r="H30" s="11" t="s">
        <v>25</v>
      </c>
      <c r="I30" s="11"/>
      <c r="J30" s="3" t="s">
        <v>26</v>
      </c>
      <c r="K30" s="3" t="s">
        <v>28</v>
      </c>
      <c r="L30" s="3" t="s">
        <v>465</v>
      </c>
      <c r="M30" s="3">
        <v>18</v>
      </c>
      <c r="N30" s="8">
        <v>43030</v>
      </c>
      <c r="O30" s="8">
        <v>43032</v>
      </c>
      <c r="P30" s="8">
        <f t="shared" si="14"/>
        <v>43579</v>
      </c>
      <c r="Q30" s="8">
        <f t="shared" si="15"/>
        <v>43579</v>
      </c>
      <c r="R30" s="8">
        <v>43214</v>
      </c>
      <c r="S30" s="11"/>
      <c r="T30" s="11"/>
      <c r="U30" s="11" t="str">
        <f t="shared" si="0"/>
        <v>RN</v>
      </c>
      <c r="V30" s="11">
        <v>1862</v>
      </c>
      <c r="W30" s="11">
        <f t="shared" si="1"/>
        <v>1601.32</v>
      </c>
      <c r="X30" s="11">
        <f t="shared" si="2"/>
        <v>130.34</v>
      </c>
      <c r="Y30" s="11">
        <f t="shared" si="3"/>
        <v>37.24</v>
      </c>
      <c r="Z30" s="11">
        <f t="shared" si="4"/>
        <v>93.100000000000009</v>
      </c>
      <c r="AA30" s="11">
        <f t="shared" si="5"/>
        <v>0</v>
      </c>
      <c r="AB30" s="11">
        <f t="shared" si="6"/>
        <v>7.0000000000000007E-2</v>
      </c>
      <c r="AC30" s="11">
        <f t="shared" si="7"/>
        <v>130.34</v>
      </c>
      <c r="AD30" s="13">
        <f t="shared" si="8"/>
        <v>7.2411111111111115</v>
      </c>
      <c r="AE30" s="11" t="str">
        <f t="shared" si="9"/>
        <v>Paid in full</v>
      </c>
      <c r="AF30" s="11" t="str">
        <f t="shared" si="13"/>
        <v>Not Applicable</v>
      </c>
      <c r="AG30" s="11" t="str">
        <f t="shared" si="11"/>
        <v>Y</v>
      </c>
      <c r="AH30" s="8" t="str">
        <f t="shared" si="12"/>
        <v>Y</v>
      </c>
    </row>
    <row r="31" spans="1:34">
      <c r="A31" s="11">
        <v>429</v>
      </c>
      <c r="B31" s="3" t="s">
        <v>21</v>
      </c>
      <c r="C31" s="3" t="s">
        <v>23</v>
      </c>
      <c r="D31" s="3" t="s">
        <v>22</v>
      </c>
      <c r="E31" s="3" t="s">
        <v>24</v>
      </c>
      <c r="F31" s="3">
        <v>85004</v>
      </c>
      <c r="G31" s="3" t="s">
        <v>27</v>
      </c>
      <c r="H31" s="11" t="s">
        <v>25</v>
      </c>
      <c r="I31" s="11"/>
      <c r="J31" s="3" t="s">
        <v>26</v>
      </c>
      <c r="K31" s="3" t="s">
        <v>28</v>
      </c>
      <c r="L31" s="3" t="s">
        <v>466</v>
      </c>
      <c r="M31" s="3">
        <v>18</v>
      </c>
      <c r="N31" s="8">
        <v>43034</v>
      </c>
      <c r="O31" s="8">
        <v>43036</v>
      </c>
      <c r="P31" s="8">
        <f t="shared" si="14"/>
        <v>43583</v>
      </c>
      <c r="Q31" s="8">
        <f t="shared" si="15"/>
        <v>43583</v>
      </c>
      <c r="R31" s="8">
        <v>43218</v>
      </c>
      <c r="S31" s="11"/>
      <c r="T31" s="11"/>
      <c r="U31" s="11" t="str">
        <f t="shared" si="0"/>
        <v>RN</v>
      </c>
      <c r="V31" s="11">
        <v>1853</v>
      </c>
      <c r="W31" s="11">
        <f t="shared" si="1"/>
        <v>1593.58</v>
      </c>
      <c r="X31" s="11">
        <f t="shared" si="2"/>
        <v>129.71</v>
      </c>
      <c r="Y31" s="11">
        <f t="shared" si="3"/>
        <v>37.06</v>
      </c>
      <c r="Z31" s="11">
        <f t="shared" si="4"/>
        <v>92.65</v>
      </c>
      <c r="AA31" s="11">
        <f t="shared" si="5"/>
        <v>0</v>
      </c>
      <c r="AB31" s="11">
        <f t="shared" si="6"/>
        <v>7.0000000000000007E-2</v>
      </c>
      <c r="AC31" s="11">
        <f t="shared" si="7"/>
        <v>129.71</v>
      </c>
      <c r="AD31" s="13">
        <f t="shared" si="8"/>
        <v>7.2061111111111114</v>
      </c>
      <c r="AE31" s="11" t="str">
        <f t="shared" si="9"/>
        <v>Paid in full</v>
      </c>
      <c r="AF31" s="11" t="str">
        <f t="shared" si="13"/>
        <v>Not Applicable</v>
      </c>
      <c r="AG31" s="11" t="str">
        <f t="shared" si="11"/>
        <v>Y</v>
      </c>
      <c r="AH31" s="8" t="str">
        <f t="shared" si="12"/>
        <v>Y</v>
      </c>
    </row>
    <row r="32" spans="1:34">
      <c r="A32" s="11">
        <v>430</v>
      </c>
      <c r="B32" s="3" t="s">
        <v>21</v>
      </c>
      <c r="C32" s="3" t="s">
        <v>23</v>
      </c>
      <c r="D32" s="3" t="s">
        <v>22</v>
      </c>
      <c r="E32" s="3" t="s">
        <v>24</v>
      </c>
      <c r="F32" s="3">
        <v>85004</v>
      </c>
      <c r="G32" s="3" t="s">
        <v>27</v>
      </c>
      <c r="H32" s="11" t="s">
        <v>25</v>
      </c>
      <c r="I32" s="11"/>
      <c r="J32" s="3" t="s">
        <v>26</v>
      </c>
      <c r="K32" s="3" t="s">
        <v>28</v>
      </c>
      <c r="L32" s="3" t="s">
        <v>467</v>
      </c>
      <c r="M32" s="3">
        <v>18</v>
      </c>
      <c r="N32" s="8">
        <v>43040</v>
      </c>
      <c r="O32" s="8">
        <v>43042</v>
      </c>
      <c r="P32" s="8">
        <f t="shared" si="14"/>
        <v>43588</v>
      </c>
      <c r="Q32" s="8">
        <f t="shared" si="15"/>
        <v>43588</v>
      </c>
      <c r="R32" s="8">
        <v>43223</v>
      </c>
      <c r="S32" s="11"/>
      <c r="T32" s="11"/>
      <c r="U32" s="11" t="str">
        <f t="shared" si="0"/>
        <v>RN</v>
      </c>
      <c r="V32" s="11">
        <v>1862</v>
      </c>
      <c r="W32" s="11">
        <f t="shared" si="1"/>
        <v>1601.32</v>
      </c>
      <c r="X32" s="11">
        <f t="shared" si="2"/>
        <v>130.34</v>
      </c>
      <c r="Y32" s="11">
        <f t="shared" si="3"/>
        <v>37.24</v>
      </c>
      <c r="Z32" s="11">
        <f t="shared" si="4"/>
        <v>93.100000000000009</v>
      </c>
      <c r="AA32" s="11">
        <f t="shared" si="5"/>
        <v>0</v>
      </c>
      <c r="AB32" s="11">
        <f t="shared" si="6"/>
        <v>7.0000000000000007E-2</v>
      </c>
      <c r="AC32" s="11">
        <f t="shared" si="7"/>
        <v>130.34</v>
      </c>
      <c r="AD32" s="13">
        <f t="shared" si="8"/>
        <v>7.2411111111111115</v>
      </c>
      <c r="AE32" s="11" t="str">
        <f t="shared" si="9"/>
        <v>Paid in full</v>
      </c>
      <c r="AF32" s="11" t="str">
        <f t="shared" si="13"/>
        <v>Not Applicable</v>
      </c>
      <c r="AG32" s="11" t="str">
        <f t="shared" si="11"/>
        <v>Y</v>
      </c>
      <c r="AH32" s="8" t="str">
        <f t="shared" si="12"/>
        <v>Y</v>
      </c>
    </row>
    <row r="33" spans="1:34">
      <c r="A33" s="11">
        <v>431</v>
      </c>
      <c r="B33" s="3" t="s">
        <v>21</v>
      </c>
      <c r="C33" s="3" t="s">
        <v>23</v>
      </c>
      <c r="D33" s="3" t="s">
        <v>22</v>
      </c>
      <c r="E33" s="3" t="s">
        <v>24</v>
      </c>
      <c r="F33" s="3">
        <v>85004</v>
      </c>
      <c r="G33" s="3" t="s">
        <v>27</v>
      </c>
      <c r="H33" s="11" t="s">
        <v>25</v>
      </c>
      <c r="I33" s="11"/>
      <c r="J33" s="3" t="s">
        <v>26</v>
      </c>
      <c r="K33" s="3" t="s">
        <v>28</v>
      </c>
      <c r="L33" s="3" t="s">
        <v>468</v>
      </c>
      <c r="M33" s="3">
        <v>18</v>
      </c>
      <c r="N33" s="8">
        <v>43043</v>
      </c>
      <c r="O33" s="8">
        <v>43045</v>
      </c>
      <c r="P33" s="8">
        <f t="shared" si="14"/>
        <v>43591</v>
      </c>
      <c r="Q33" s="8">
        <f t="shared" si="15"/>
        <v>43591</v>
      </c>
      <c r="R33" s="8">
        <v>43226</v>
      </c>
      <c r="S33" s="11"/>
      <c r="T33" s="11"/>
      <c r="U33" s="11" t="str">
        <f t="shared" si="0"/>
        <v>RN</v>
      </c>
      <c r="V33" s="11">
        <v>1753</v>
      </c>
      <c r="W33" s="11">
        <f t="shared" si="1"/>
        <v>1507.58</v>
      </c>
      <c r="X33" s="11">
        <f t="shared" si="2"/>
        <v>122.71000000000001</v>
      </c>
      <c r="Y33" s="11">
        <f t="shared" si="3"/>
        <v>35.06</v>
      </c>
      <c r="Z33" s="11">
        <f t="shared" si="4"/>
        <v>87.65</v>
      </c>
      <c r="AA33" s="11">
        <f t="shared" si="5"/>
        <v>0</v>
      </c>
      <c r="AB33" s="11">
        <f t="shared" si="6"/>
        <v>7.0000000000000007E-2</v>
      </c>
      <c r="AC33" s="11">
        <f t="shared" si="7"/>
        <v>122.71000000000001</v>
      </c>
      <c r="AD33" s="13">
        <f t="shared" si="8"/>
        <v>6.817222222222223</v>
      </c>
      <c r="AE33" s="11" t="str">
        <f t="shared" si="9"/>
        <v>Paid in full</v>
      </c>
      <c r="AF33" s="11" t="str">
        <f t="shared" si="13"/>
        <v>Not Applicable</v>
      </c>
      <c r="AG33" s="11" t="str">
        <f t="shared" si="11"/>
        <v>Y</v>
      </c>
      <c r="AH33" s="8" t="str">
        <f t="shared" si="12"/>
        <v>Y</v>
      </c>
    </row>
    <row r="34" spans="1:34">
      <c r="A34" s="11">
        <v>432</v>
      </c>
      <c r="B34" s="3" t="s">
        <v>21</v>
      </c>
      <c r="C34" s="3" t="s">
        <v>23</v>
      </c>
      <c r="D34" s="3" t="s">
        <v>22</v>
      </c>
      <c r="E34" s="3" t="s">
        <v>24</v>
      </c>
      <c r="F34" s="3">
        <v>85004</v>
      </c>
      <c r="G34" s="3" t="s">
        <v>27</v>
      </c>
      <c r="H34" s="11" t="s">
        <v>25</v>
      </c>
      <c r="I34" s="11"/>
      <c r="J34" s="3" t="s">
        <v>26</v>
      </c>
      <c r="K34" s="3" t="s">
        <v>28</v>
      </c>
      <c r="L34" s="3" t="s">
        <v>469</v>
      </c>
      <c r="M34" s="3">
        <v>18</v>
      </c>
      <c r="N34" s="8">
        <v>43046</v>
      </c>
      <c r="O34" s="8">
        <v>43048</v>
      </c>
      <c r="P34" s="8">
        <f t="shared" si="14"/>
        <v>43594</v>
      </c>
      <c r="Q34" s="8">
        <f t="shared" si="15"/>
        <v>43594</v>
      </c>
      <c r="R34" s="8">
        <v>43229</v>
      </c>
      <c r="S34" s="11"/>
      <c r="T34" s="11"/>
      <c r="U34" s="11" t="str">
        <f t="shared" si="0"/>
        <v>RN</v>
      </c>
      <c r="V34" s="11">
        <v>1759</v>
      </c>
      <c r="W34" s="11">
        <f t="shared" si="1"/>
        <v>1512.74</v>
      </c>
      <c r="X34" s="11">
        <f t="shared" si="2"/>
        <v>123.13000000000001</v>
      </c>
      <c r="Y34" s="11">
        <f t="shared" si="3"/>
        <v>35.18</v>
      </c>
      <c r="Z34" s="11">
        <f t="shared" si="4"/>
        <v>87.95</v>
      </c>
      <c r="AA34" s="11">
        <f t="shared" si="5"/>
        <v>0</v>
      </c>
      <c r="AB34" s="11">
        <f t="shared" si="6"/>
        <v>7.0000000000000007E-2</v>
      </c>
      <c r="AC34" s="11">
        <f t="shared" si="7"/>
        <v>123.13</v>
      </c>
      <c r="AD34" s="13">
        <f t="shared" si="8"/>
        <v>6.8405555555555555</v>
      </c>
      <c r="AE34" s="11" t="str">
        <f t="shared" si="9"/>
        <v>Paid in full</v>
      </c>
      <c r="AF34" s="11" t="str">
        <f t="shared" si="13"/>
        <v>Not Applicable</v>
      </c>
      <c r="AG34" s="11" t="str">
        <f t="shared" si="11"/>
        <v>Y</v>
      </c>
      <c r="AH34" s="8" t="str">
        <f t="shared" si="12"/>
        <v>Y</v>
      </c>
    </row>
    <row r="35" spans="1:34">
      <c r="A35" s="11">
        <v>433</v>
      </c>
      <c r="B35" s="3" t="s">
        <v>21</v>
      </c>
      <c r="C35" s="3" t="s">
        <v>23</v>
      </c>
      <c r="D35" s="3" t="s">
        <v>22</v>
      </c>
      <c r="E35" s="3" t="s">
        <v>24</v>
      </c>
      <c r="F35" s="3">
        <v>85004</v>
      </c>
      <c r="G35" s="3" t="s">
        <v>27</v>
      </c>
      <c r="H35" s="11" t="s">
        <v>25</v>
      </c>
      <c r="I35" s="11"/>
      <c r="J35" s="3" t="s">
        <v>26</v>
      </c>
      <c r="K35" s="3" t="s">
        <v>28</v>
      </c>
      <c r="L35" s="3" t="s">
        <v>470</v>
      </c>
      <c r="M35" s="3">
        <v>18</v>
      </c>
      <c r="N35" s="8">
        <v>43049</v>
      </c>
      <c r="O35" s="8">
        <v>43051</v>
      </c>
      <c r="P35" s="8">
        <f t="shared" si="14"/>
        <v>43597</v>
      </c>
      <c r="Q35" s="8">
        <f t="shared" si="15"/>
        <v>43597</v>
      </c>
      <c r="R35" s="8">
        <v>43232</v>
      </c>
      <c r="S35" s="11"/>
      <c r="T35" s="11"/>
      <c r="U35" s="11" t="str">
        <f t="shared" si="0"/>
        <v>RN</v>
      </c>
      <c r="V35" s="11">
        <v>1589</v>
      </c>
      <c r="W35" s="11">
        <f t="shared" si="1"/>
        <v>1366.54</v>
      </c>
      <c r="X35" s="11">
        <f t="shared" si="2"/>
        <v>111.23</v>
      </c>
      <c r="Y35" s="11">
        <f t="shared" si="3"/>
        <v>31.78</v>
      </c>
      <c r="Z35" s="11">
        <f t="shared" si="4"/>
        <v>79.45</v>
      </c>
      <c r="AA35" s="11">
        <f t="shared" si="5"/>
        <v>0</v>
      </c>
      <c r="AB35" s="11">
        <f t="shared" si="6"/>
        <v>7.0000000000000007E-2</v>
      </c>
      <c r="AC35" s="11">
        <f t="shared" si="7"/>
        <v>111.23</v>
      </c>
      <c r="AD35" s="13">
        <f t="shared" si="8"/>
        <v>6.179444444444445</v>
      </c>
      <c r="AE35" s="11" t="str">
        <f t="shared" si="9"/>
        <v>Paid in full</v>
      </c>
      <c r="AF35" s="11" t="str">
        <f t="shared" si="13"/>
        <v>Not Applicable</v>
      </c>
      <c r="AG35" s="11" t="str">
        <f t="shared" si="11"/>
        <v>Y</v>
      </c>
      <c r="AH35" s="8" t="str">
        <f t="shared" si="12"/>
        <v>Y</v>
      </c>
    </row>
    <row r="36" spans="1:34">
      <c r="A36" s="11">
        <v>434</v>
      </c>
      <c r="B36" s="3" t="s">
        <v>21</v>
      </c>
      <c r="C36" s="3" t="s">
        <v>23</v>
      </c>
      <c r="D36" s="3" t="s">
        <v>22</v>
      </c>
      <c r="E36" s="3" t="s">
        <v>24</v>
      </c>
      <c r="F36" s="3">
        <v>85004</v>
      </c>
      <c r="G36" s="3" t="s">
        <v>27</v>
      </c>
      <c r="H36" s="11" t="s">
        <v>25</v>
      </c>
      <c r="I36" s="11"/>
      <c r="J36" s="3" t="s">
        <v>26</v>
      </c>
      <c r="K36" s="3" t="s">
        <v>28</v>
      </c>
      <c r="L36" s="3" t="s">
        <v>471</v>
      </c>
      <c r="M36" s="3">
        <v>18</v>
      </c>
      <c r="N36" s="8">
        <v>43052</v>
      </c>
      <c r="O36" s="8">
        <v>43054</v>
      </c>
      <c r="P36" s="8">
        <f t="shared" si="14"/>
        <v>43600</v>
      </c>
      <c r="Q36" s="8">
        <f t="shared" si="15"/>
        <v>43600</v>
      </c>
      <c r="R36" s="8">
        <v>43235</v>
      </c>
      <c r="S36" s="11"/>
      <c r="T36" s="11"/>
      <c r="U36" s="11" t="str">
        <f t="shared" si="0"/>
        <v>RN</v>
      </c>
      <c r="V36" s="11">
        <v>1857</v>
      </c>
      <c r="W36" s="11">
        <f t="shared" si="1"/>
        <v>1597.02</v>
      </c>
      <c r="X36" s="11">
        <f t="shared" si="2"/>
        <v>129.99</v>
      </c>
      <c r="Y36" s="11">
        <f t="shared" si="3"/>
        <v>37.14</v>
      </c>
      <c r="Z36" s="11">
        <f t="shared" si="4"/>
        <v>92.850000000000009</v>
      </c>
      <c r="AA36" s="11">
        <f t="shared" si="5"/>
        <v>0</v>
      </c>
      <c r="AB36" s="11">
        <f t="shared" si="6"/>
        <v>7.0000000000000007E-2</v>
      </c>
      <c r="AC36" s="11">
        <f t="shared" si="7"/>
        <v>129.99</v>
      </c>
      <c r="AD36" s="13">
        <f t="shared" si="8"/>
        <v>7.2216666666666676</v>
      </c>
      <c r="AE36" s="11" t="str">
        <f t="shared" si="9"/>
        <v>Paid in full</v>
      </c>
      <c r="AF36" s="11" t="str">
        <f t="shared" si="13"/>
        <v>Not Applicable</v>
      </c>
      <c r="AG36" s="11" t="str">
        <f t="shared" si="11"/>
        <v>Y</v>
      </c>
      <c r="AH36" s="8" t="str">
        <f t="shared" si="12"/>
        <v>Y</v>
      </c>
    </row>
    <row r="37" spans="1:34">
      <c r="A37" s="11">
        <v>435</v>
      </c>
      <c r="B37" s="3" t="s">
        <v>21</v>
      </c>
      <c r="C37" s="3" t="s">
        <v>23</v>
      </c>
      <c r="D37" s="3" t="s">
        <v>22</v>
      </c>
      <c r="E37" s="3" t="s">
        <v>24</v>
      </c>
      <c r="F37" s="3">
        <v>85004</v>
      </c>
      <c r="G37" s="3" t="s">
        <v>27</v>
      </c>
      <c r="H37" s="11" t="s">
        <v>25</v>
      </c>
      <c r="I37" s="11"/>
      <c r="J37" s="3" t="s">
        <v>26</v>
      </c>
      <c r="K37" s="3" t="s">
        <v>28</v>
      </c>
      <c r="L37" s="3" t="s">
        <v>472</v>
      </c>
      <c r="M37" s="3">
        <v>18</v>
      </c>
      <c r="N37" s="5">
        <v>43236</v>
      </c>
      <c r="O37" s="5">
        <v>43240</v>
      </c>
      <c r="P37" s="8">
        <f t="shared" si="14"/>
        <v>43789</v>
      </c>
      <c r="Q37" s="8">
        <f t="shared" si="15"/>
        <v>43789</v>
      </c>
      <c r="R37" s="8">
        <v>43424</v>
      </c>
      <c r="S37" s="11"/>
      <c r="T37" s="11"/>
      <c r="U37" s="11" t="str">
        <f t="shared" si="0"/>
        <v>RN</v>
      </c>
      <c r="V37" s="11">
        <v>1587</v>
      </c>
      <c r="W37" s="11">
        <f t="shared" si="1"/>
        <v>1364.82</v>
      </c>
      <c r="X37" s="11">
        <f t="shared" si="2"/>
        <v>111.09000000000002</v>
      </c>
      <c r="Y37" s="11">
        <f t="shared" si="3"/>
        <v>31.740000000000002</v>
      </c>
      <c r="Z37" s="11">
        <f t="shared" si="4"/>
        <v>79.350000000000009</v>
      </c>
      <c r="AA37" s="11">
        <f t="shared" si="5"/>
        <v>0</v>
      </c>
      <c r="AB37" s="11">
        <f t="shared" si="6"/>
        <v>7.0000000000000007E-2</v>
      </c>
      <c r="AC37" s="11">
        <f t="shared" si="7"/>
        <v>111.09</v>
      </c>
      <c r="AD37" s="13">
        <f t="shared" si="8"/>
        <v>6.1716666666666669</v>
      </c>
      <c r="AE37" s="11" t="str">
        <f t="shared" si="9"/>
        <v>Paid in full</v>
      </c>
      <c r="AF37" s="11" t="str">
        <f t="shared" si="13"/>
        <v>Not Applicable</v>
      </c>
      <c r="AG37" s="11" t="str">
        <f t="shared" si="11"/>
        <v>Y</v>
      </c>
      <c r="AH37" s="8" t="str">
        <f t="shared" si="12"/>
        <v>Y</v>
      </c>
    </row>
    <row r="38" spans="1:34">
      <c r="A38" s="11">
        <v>436</v>
      </c>
      <c r="B38" s="3" t="s">
        <v>21</v>
      </c>
      <c r="C38" s="3" t="s">
        <v>23</v>
      </c>
      <c r="D38" s="3" t="s">
        <v>22</v>
      </c>
      <c r="E38" s="3" t="s">
        <v>24</v>
      </c>
      <c r="F38" s="3">
        <v>85004</v>
      </c>
      <c r="G38" s="3" t="s">
        <v>27</v>
      </c>
      <c r="H38" s="11" t="s">
        <v>25</v>
      </c>
      <c r="I38" s="11"/>
      <c r="J38" s="3" t="s">
        <v>26</v>
      </c>
      <c r="K38" s="3" t="s">
        <v>28</v>
      </c>
      <c r="L38" s="3" t="s">
        <v>473</v>
      </c>
      <c r="M38" s="11">
        <v>18</v>
      </c>
      <c r="N38" s="8">
        <v>43076</v>
      </c>
      <c r="O38" s="8">
        <v>43078</v>
      </c>
      <c r="P38" s="8">
        <f t="shared" si="14"/>
        <v>43625</v>
      </c>
      <c r="Q38" s="8">
        <f t="shared" si="15"/>
        <v>43625</v>
      </c>
      <c r="R38" s="8">
        <v>43260</v>
      </c>
      <c r="S38" s="11"/>
      <c r="T38" s="11"/>
      <c r="U38" s="11" t="str">
        <f t="shared" si="0"/>
        <v>RN</v>
      </c>
      <c r="V38" s="11">
        <v>1856</v>
      </c>
      <c r="W38" s="11">
        <f t="shared" si="1"/>
        <v>1596.16</v>
      </c>
      <c r="X38" s="11">
        <f t="shared" si="2"/>
        <v>129.92000000000002</v>
      </c>
      <c r="Y38" s="11">
        <f t="shared" si="3"/>
        <v>37.119999999999997</v>
      </c>
      <c r="Z38" s="11">
        <f t="shared" si="4"/>
        <v>92.800000000000011</v>
      </c>
      <c r="AA38" s="11">
        <f t="shared" si="5"/>
        <v>0</v>
      </c>
      <c r="AB38" s="11">
        <f t="shared" si="6"/>
        <v>7.0000000000000007E-2</v>
      </c>
      <c r="AC38" s="11">
        <f t="shared" si="7"/>
        <v>129.92000000000002</v>
      </c>
      <c r="AD38" s="13">
        <f t="shared" si="8"/>
        <v>7.217777777777779</v>
      </c>
      <c r="AE38" s="11" t="str">
        <f t="shared" si="9"/>
        <v>Paid in full</v>
      </c>
      <c r="AF38" s="11" t="str">
        <f t="shared" si="13"/>
        <v>Not Applicable</v>
      </c>
      <c r="AG38" s="11" t="str">
        <f t="shared" si="11"/>
        <v>Y</v>
      </c>
      <c r="AH38" s="8" t="str">
        <f t="shared" si="12"/>
        <v>Y</v>
      </c>
    </row>
    <row r="39" spans="1:34">
      <c r="A39" s="11">
        <v>437</v>
      </c>
      <c r="B39" s="3" t="s">
        <v>21</v>
      </c>
      <c r="C39" s="3" t="s">
        <v>23</v>
      </c>
      <c r="D39" s="3" t="s">
        <v>22</v>
      </c>
      <c r="E39" s="3" t="s">
        <v>24</v>
      </c>
      <c r="F39" s="3">
        <v>85004</v>
      </c>
      <c r="G39" s="3" t="s">
        <v>27</v>
      </c>
      <c r="H39" s="11" t="s">
        <v>25</v>
      </c>
      <c r="I39" s="11"/>
      <c r="J39" s="3" t="s">
        <v>26</v>
      </c>
      <c r="K39" s="3" t="s">
        <v>28</v>
      </c>
      <c r="L39" s="3" t="s">
        <v>474</v>
      </c>
      <c r="M39" s="11">
        <v>18</v>
      </c>
      <c r="N39" s="8">
        <v>43079</v>
      </c>
      <c r="O39" s="8">
        <v>43081</v>
      </c>
      <c r="P39" s="8">
        <f t="shared" si="14"/>
        <v>43628</v>
      </c>
      <c r="Q39" s="8">
        <f t="shared" si="15"/>
        <v>43628</v>
      </c>
      <c r="R39" s="8">
        <v>43263</v>
      </c>
      <c r="S39" s="11"/>
      <c r="T39" s="11"/>
      <c r="U39" s="11" t="str">
        <f t="shared" si="0"/>
        <v>RN</v>
      </c>
      <c r="V39" s="11">
        <v>1852</v>
      </c>
      <c r="W39" s="11">
        <f t="shared" si="1"/>
        <v>1592.72</v>
      </c>
      <c r="X39" s="11">
        <f t="shared" si="2"/>
        <v>129.64000000000001</v>
      </c>
      <c r="Y39" s="11">
        <f t="shared" si="3"/>
        <v>37.04</v>
      </c>
      <c r="Z39" s="11">
        <f t="shared" si="4"/>
        <v>92.600000000000009</v>
      </c>
      <c r="AA39" s="11">
        <f t="shared" si="5"/>
        <v>0</v>
      </c>
      <c r="AB39" s="11">
        <f t="shared" si="6"/>
        <v>7.0000000000000007E-2</v>
      </c>
      <c r="AC39" s="11">
        <f t="shared" si="7"/>
        <v>129.64000000000001</v>
      </c>
      <c r="AD39" s="13">
        <f t="shared" si="8"/>
        <v>7.2022222222222227</v>
      </c>
      <c r="AE39" s="11" t="str">
        <f t="shared" si="9"/>
        <v>Paid in full</v>
      </c>
      <c r="AF39" s="11" t="str">
        <f t="shared" si="13"/>
        <v>Not Applicable</v>
      </c>
      <c r="AG39" s="11" t="str">
        <f t="shared" si="11"/>
        <v>Y</v>
      </c>
      <c r="AH39" s="8" t="str">
        <f t="shared" si="12"/>
        <v>Y</v>
      </c>
    </row>
    <row r="40" spans="1:34">
      <c r="A40" s="11">
        <v>438</v>
      </c>
      <c r="B40" s="3" t="s">
        <v>21</v>
      </c>
      <c r="C40" s="3" t="s">
        <v>23</v>
      </c>
      <c r="D40" s="3" t="s">
        <v>22</v>
      </c>
      <c r="E40" s="3" t="s">
        <v>24</v>
      </c>
      <c r="F40" s="3">
        <v>85004</v>
      </c>
      <c r="G40" s="3" t="s">
        <v>27</v>
      </c>
      <c r="H40" s="11" t="s">
        <v>25</v>
      </c>
      <c r="I40" s="11"/>
      <c r="J40" s="3" t="s">
        <v>26</v>
      </c>
      <c r="K40" s="3" t="s">
        <v>28</v>
      </c>
      <c r="L40" s="3" t="s">
        <v>475</v>
      </c>
      <c r="M40" s="12">
        <v>18</v>
      </c>
      <c r="N40" s="8">
        <v>43083</v>
      </c>
      <c r="O40" s="8">
        <v>43085</v>
      </c>
      <c r="P40" s="8">
        <f t="shared" si="14"/>
        <v>43632</v>
      </c>
      <c r="Q40" s="8">
        <f t="shared" si="15"/>
        <v>43632</v>
      </c>
      <c r="R40" s="8">
        <v>43267</v>
      </c>
      <c r="S40" s="11"/>
      <c r="T40" s="11"/>
      <c r="U40" s="11" t="str">
        <f t="shared" si="0"/>
        <v>RN</v>
      </c>
      <c r="V40" s="11">
        <v>1568</v>
      </c>
      <c r="W40" s="11">
        <f t="shared" si="1"/>
        <v>1348.48</v>
      </c>
      <c r="X40" s="11">
        <f t="shared" si="2"/>
        <v>109.76</v>
      </c>
      <c r="Y40" s="11">
        <f t="shared" si="3"/>
        <v>31.36</v>
      </c>
      <c r="Z40" s="11">
        <f t="shared" si="4"/>
        <v>78.400000000000006</v>
      </c>
      <c r="AA40" s="11">
        <f t="shared" si="5"/>
        <v>0</v>
      </c>
      <c r="AB40" s="11">
        <f t="shared" si="6"/>
        <v>7.0000000000000007E-2</v>
      </c>
      <c r="AC40" s="11">
        <f t="shared" si="7"/>
        <v>109.76</v>
      </c>
      <c r="AD40" s="13">
        <f t="shared" si="8"/>
        <v>6.097777777777778</v>
      </c>
      <c r="AE40" s="11" t="str">
        <f t="shared" si="9"/>
        <v>Paid in full</v>
      </c>
      <c r="AF40" s="11" t="str">
        <f t="shared" si="13"/>
        <v>Not Applicable</v>
      </c>
      <c r="AG40" s="11" t="str">
        <f t="shared" si="11"/>
        <v>Y</v>
      </c>
      <c r="AH40" s="8" t="str">
        <f t="shared" si="12"/>
        <v>Y</v>
      </c>
    </row>
    <row r="41" spans="1:34">
      <c r="A41" s="11">
        <v>439</v>
      </c>
      <c r="B41" s="3" t="s">
        <v>21</v>
      </c>
      <c r="C41" s="3" t="s">
        <v>23</v>
      </c>
      <c r="D41" s="3" t="s">
        <v>22</v>
      </c>
      <c r="E41" s="3" t="s">
        <v>24</v>
      </c>
      <c r="F41" s="3">
        <v>85004</v>
      </c>
      <c r="G41" s="3" t="s">
        <v>27</v>
      </c>
      <c r="H41" s="11" t="s">
        <v>25</v>
      </c>
      <c r="I41" s="11"/>
      <c r="J41" s="3" t="s">
        <v>26</v>
      </c>
      <c r="K41" s="3" t="s">
        <v>28</v>
      </c>
      <c r="L41" s="3" t="s">
        <v>476</v>
      </c>
      <c r="M41" s="12">
        <v>18</v>
      </c>
      <c r="N41" s="8">
        <v>43087</v>
      </c>
      <c r="O41" s="8">
        <v>43089</v>
      </c>
      <c r="P41" s="8">
        <f t="shared" si="14"/>
        <v>43636</v>
      </c>
      <c r="Q41" s="8">
        <f t="shared" si="15"/>
        <v>43636</v>
      </c>
      <c r="R41" s="8">
        <v>43271</v>
      </c>
      <c r="S41" s="11"/>
      <c r="T41" s="11"/>
      <c r="U41" s="11" t="str">
        <f t="shared" si="0"/>
        <v>RN</v>
      </c>
      <c r="V41" s="11">
        <v>1562</v>
      </c>
      <c r="W41" s="11">
        <f t="shared" si="1"/>
        <v>1343.32</v>
      </c>
      <c r="X41" s="11">
        <f t="shared" si="2"/>
        <v>109.34</v>
      </c>
      <c r="Y41" s="11">
        <f t="shared" si="3"/>
        <v>31.240000000000002</v>
      </c>
      <c r="Z41" s="11">
        <f t="shared" si="4"/>
        <v>78.100000000000009</v>
      </c>
      <c r="AA41" s="11">
        <f t="shared" si="5"/>
        <v>0</v>
      </c>
      <c r="AB41" s="11">
        <f t="shared" si="6"/>
        <v>7.0000000000000007E-2</v>
      </c>
      <c r="AC41" s="11">
        <f t="shared" si="7"/>
        <v>109.34</v>
      </c>
      <c r="AD41" s="13">
        <f t="shared" si="8"/>
        <v>6.0744444444444445</v>
      </c>
      <c r="AE41" s="11" t="str">
        <f t="shared" si="9"/>
        <v>Paid in full</v>
      </c>
      <c r="AF41" s="11" t="str">
        <f t="shared" si="13"/>
        <v>Not Applicable</v>
      </c>
      <c r="AG41" s="11" t="str">
        <f t="shared" si="11"/>
        <v>Y</v>
      </c>
      <c r="AH41" s="8" t="str">
        <f t="shared" si="12"/>
        <v>Y</v>
      </c>
    </row>
    <row r="42" spans="1:34">
      <c r="A42" s="11">
        <v>440</v>
      </c>
      <c r="B42" s="3" t="s">
        <v>21</v>
      </c>
      <c r="C42" s="3" t="s">
        <v>23</v>
      </c>
      <c r="D42" s="3" t="s">
        <v>22</v>
      </c>
      <c r="E42" s="3" t="s">
        <v>24</v>
      </c>
      <c r="F42" s="3">
        <v>85004</v>
      </c>
      <c r="G42" s="3" t="s">
        <v>27</v>
      </c>
      <c r="H42" s="11" t="s">
        <v>25</v>
      </c>
      <c r="I42" s="11"/>
      <c r="J42" s="3" t="s">
        <v>26</v>
      </c>
      <c r="K42" s="3" t="s">
        <v>28</v>
      </c>
      <c r="L42" s="3" t="s">
        <v>477</v>
      </c>
      <c r="M42" s="12">
        <v>18</v>
      </c>
      <c r="N42" s="8">
        <v>43091</v>
      </c>
      <c r="O42" s="8">
        <v>43093</v>
      </c>
      <c r="P42" s="8">
        <f t="shared" si="14"/>
        <v>43640</v>
      </c>
      <c r="Q42" s="8">
        <f t="shared" si="15"/>
        <v>43640</v>
      </c>
      <c r="R42" s="8">
        <v>43275</v>
      </c>
      <c r="S42" s="11"/>
      <c r="T42" s="11"/>
      <c r="U42" s="11" t="str">
        <f t="shared" si="0"/>
        <v>RN</v>
      </c>
      <c r="V42" s="11">
        <v>1752</v>
      </c>
      <c r="W42" s="11">
        <f t="shared" si="1"/>
        <v>1506.72</v>
      </c>
      <c r="X42" s="11">
        <f t="shared" si="2"/>
        <v>122.64000000000001</v>
      </c>
      <c r="Y42" s="11">
        <f t="shared" si="3"/>
        <v>35.04</v>
      </c>
      <c r="Z42" s="11">
        <f t="shared" si="4"/>
        <v>87.600000000000009</v>
      </c>
      <c r="AA42" s="11">
        <f t="shared" si="5"/>
        <v>0</v>
      </c>
      <c r="AB42" s="11">
        <f t="shared" si="6"/>
        <v>7.0000000000000007E-2</v>
      </c>
      <c r="AC42" s="11">
        <f t="shared" si="7"/>
        <v>122.64000000000001</v>
      </c>
      <c r="AD42" s="13">
        <f t="shared" si="8"/>
        <v>6.8133333333333344</v>
      </c>
      <c r="AE42" s="11" t="str">
        <f t="shared" si="9"/>
        <v>Paid in full</v>
      </c>
      <c r="AF42" s="11" t="str">
        <f t="shared" si="13"/>
        <v>Not Applicable</v>
      </c>
      <c r="AG42" s="11" t="str">
        <f t="shared" si="11"/>
        <v>Y</v>
      </c>
      <c r="AH42" s="8" t="str">
        <f t="shared" si="12"/>
        <v>Y</v>
      </c>
    </row>
    <row r="43" spans="1:34">
      <c r="A43" s="11">
        <v>441</v>
      </c>
      <c r="B43" s="3" t="s">
        <v>21</v>
      </c>
      <c r="C43" s="3" t="s">
        <v>23</v>
      </c>
      <c r="D43" s="3" t="s">
        <v>22</v>
      </c>
      <c r="E43" s="3" t="s">
        <v>24</v>
      </c>
      <c r="F43" s="3">
        <v>85004</v>
      </c>
      <c r="G43" s="3" t="s">
        <v>27</v>
      </c>
      <c r="H43" s="11" t="s">
        <v>25</v>
      </c>
      <c r="I43" s="11"/>
      <c r="J43" s="3" t="s">
        <v>26</v>
      </c>
      <c r="K43" s="3" t="s">
        <v>28</v>
      </c>
      <c r="L43" s="3" t="s">
        <v>478</v>
      </c>
      <c r="M43" s="12">
        <v>18</v>
      </c>
      <c r="N43" s="8">
        <v>43095</v>
      </c>
      <c r="O43" s="8">
        <v>43097</v>
      </c>
      <c r="P43" s="8">
        <f t="shared" si="14"/>
        <v>43644</v>
      </c>
      <c r="Q43" s="8">
        <f t="shared" si="15"/>
        <v>43644</v>
      </c>
      <c r="R43" s="8">
        <v>43279</v>
      </c>
      <c r="S43" s="11"/>
      <c r="T43" s="11"/>
      <c r="U43" s="11" t="str">
        <f t="shared" si="0"/>
        <v>RN</v>
      </c>
      <c r="V43" s="11">
        <v>1956</v>
      </c>
      <c r="W43" s="11">
        <f t="shared" si="1"/>
        <v>1682.16</v>
      </c>
      <c r="X43" s="11">
        <f t="shared" si="2"/>
        <v>136.92000000000002</v>
      </c>
      <c r="Y43" s="11">
        <f t="shared" si="3"/>
        <v>39.119999999999997</v>
      </c>
      <c r="Z43" s="11">
        <f t="shared" si="4"/>
        <v>97.800000000000011</v>
      </c>
      <c r="AA43" s="11">
        <f t="shared" si="5"/>
        <v>0</v>
      </c>
      <c r="AB43" s="11">
        <f t="shared" si="6"/>
        <v>7.0000000000000007E-2</v>
      </c>
      <c r="AC43" s="11">
        <f t="shared" si="7"/>
        <v>136.92000000000002</v>
      </c>
      <c r="AD43" s="13">
        <f t="shared" si="8"/>
        <v>7.6066666666666674</v>
      </c>
      <c r="AE43" s="11" t="str">
        <f t="shared" si="9"/>
        <v>Paid in full</v>
      </c>
      <c r="AF43" s="11" t="str">
        <f t="shared" si="13"/>
        <v>Not Applicable</v>
      </c>
      <c r="AG43" s="11" t="str">
        <f t="shared" si="11"/>
        <v>Y</v>
      </c>
      <c r="AH43" s="8" t="str">
        <f t="shared" si="12"/>
        <v>Y</v>
      </c>
    </row>
    <row r="44" spans="1:34">
      <c r="A44" s="11">
        <v>442</v>
      </c>
      <c r="B44" s="3" t="s">
        <v>21</v>
      </c>
      <c r="C44" s="3" t="s">
        <v>23</v>
      </c>
      <c r="D44" s="3" t="s">
        <v>22</v>
      </c>
      <c r="E44" s="3" t="s">
        <v>24</v>
      </c>
      <c r="F44" s="3">
        <v>85004</v>
      </c>
      <c r="G44" s="3" t="s">
        <v>27</v>
      </c>
      <c r="H44" s="11" t="s">
        <v>25</v>
      </c>
      <c r="I44" s="11"/>
      <c r="J44" s="3" t="s">
        <v>26</v>
      </c>
      <c r="K44" s="3" t="s">
        <v>28</v>
      </c>
      <c r="L44" s="3" t="s">
        <v>479</v>
      </c>
      <c r="M44" s="12">
        <v>18</v>
      </c>
      <c r="N44" s="8">
        <v>43101</v>
      </c>
      <c r="O44" s="8">
        <v>43103</v>
      </c>
      <c r="P44" s="8">
        <f t="shared" si="14"/>
        <v>43649</v>
      </c>
      <c r="Q44" s="8">
        <f t="shared" si="15"/>
        <v>43649</v>
      </c>
      <c r="R44" s="8">
        <v>43284</v>
      </c>
      <c r="S44" s="11"/>
      <c r="T44" s="11"/>
      <c r="U44" s="11" t="str">
        <f t="shared" si="0"/>
        <v>RN</v>
      </c>
      <c r="V44" s="11">
        <v>1865</v>
      </c>
      <c r="W44" s="11">
        <f t="shared" si="1"/>
        <v>1603.8999999999999</v>
      </c>
      <c r="X44" s="11">
        <f t="shared" si="2"/>
        <v>130.55000000000001</v>
      </c>
      <c r="Y44" s="11">
        <f t="shared" si="3"/>
        <v>37.300000000000004</v>
      </c>
      <c r="Z44" s="11">
        <f t="shared" si="4"/>
        <v>93.25</v>
      </c>
      <c r="AA44" s="11">
        <f t="shared" si="5"/>
        <v>0</v>
      </c>
      <c r="AB44" s="11">
        <f t="shared" si="6"/>
        <v>7.0000000000000007E-2</v>
      </c>
      <c r="AC44" s="11">
        <f t="shared" si="7"/>
        <v>130.55000000000001</v>
      </c>
      <c r="AD44" s="13">
        <f t="shared" si="8"/>
        <v>7.2527777777777782</v>
      </c>
      <c r="AE44" s="11" t="str">
        <f t="shared" si="9"/>
        <v>Paid in full</v>
      </c>
      <c r="AF44" s="11" t="str">
        <f t="shared" si="13"/>
        <v>Not Applicable</v>
      </c>
      <c r="AG44" s="11" t="str">
        <f t="shared" si="11"/>
        <v>Y</v>
      </c>
      <c r="AH44" s="8" t="str">
        <f t="shared" si="12"/>
        <v>Y</v>
      </c>
    </row>
    <row r="45" spans="1:34">
      <c r="A45" s="11">
        <v>443</v>
      </c>
      <c r="B45" s="3" t="s">
        <v>21</v>
      </c>
      <c r="C45" s="3" t="s">
        <v>23</v>
      </c>
      <c r="D45" s="3" t="s">
        <v>22</v>
      </c>
      <c r="E45" s="3" t="s">
        <v>24</v>
      </c>
      <c r="F45" s="3">
        <v>85004</v>
      </c>
      <c r="G45" s="3" t="s">
        <v>27</v>
      </c>
      <c r="H45" s="11" t="s">
        <v>25</v>
      </c>
      <c r="I45" s="11"/>
      <c r="J45" s="3" t="s">
        <v>26</v>
      </c>
      <c r="K45" s="3" t="s">
        <v>28</v>
      </c>
      <c r="L45" s="3" t="s">
        <v>480</v>
      </c>
      <c r="M45" s="12">
        <v>18</v>
      </c>
      <c r="N45" s="8">
        <v>43104</v>
      </c>
      <c r="O45" s="8">
        <v>43106</v>
      </c>
      <c r="P45" s="8">
        <f t="shared" si="14"/>
        <v>43652</v>
      </c>
      <c r="Q45" s="8">
        <f t="shared" si="15"/>
        <v>43652</v>
      </c>
      <c r="R45" s="8">
        <v>43287</v>
      </c>
      <c r="S45" s="11"/>
      <c r="T45" s="11"/>
      <c r="U45" s="11" t="str">
        <f t="shared" si="0"/>
        <v>RN</v>
      </c>
      <c r="V45" s="11">
        <v>1875</v>
      </c>
      <c r="W45" s="11">
        <f t="shared" si="1"/>
        <v>1612.5</v>
      </c>
      <c r="X45" s="11">
        <f t="shared" si="2"/>
        <v>131.25</v>
      </c>
      <c r="Y45" s="11">
        <f t="shared" si="3"/>
        <v>37.5</v>
      </c>
      <c r="Z45" s="11">
        <f t="shared" si="4"/>
        <v>93.75</v>
      </c>
      <c r="AA45" s="11">
        <f t="shared" si="5"/>
        <v>0</v>
      </c>
      <c r="AB45" s="11">
        <f t="shared" si="6"/>
        <v>7.0000000000000007E-2</v>
      </c>
      <c r="AC45" s="11">
        <f t="shared" si="7"/>
        <v>131.25</v>
      </c>
      <c r="AD45" s="13">
        <f t="shared" si="8"/>
        <v>7.291666666666667</v>
      </c>
      <c r="AE45" s="11" t="str">
        <f t="shared" si="9"/>
        <v>Paid in full</v>
      </c>
      <c r="AF45" s="11" t="str">
        <f t="shared" si="13"/>
        <v>Not Applicable</v>
      </c>
      <c r="AG45" s="11" t="str">
        <f t="shared" si="11"/>
        <v>Y</v>
      </c>
      <c r="AH45" s="8" t="str">
        <f t="shared" si="12"/>
        <v>Y</v>
      </c>
    </row>
    <row r="46" spans="1:34">
      <c r="A46" s="11">
        <v>444</v>
      </c>
      <c r="B46" s="3" t="s">
        <v>21</v>
      </c>
      <c r="C46" s="3" t="s">
        <v>23</v>
      </c>
      <c r="D46" s="3" t="s">
        <v>22</v>
      </c>
      <c r="E46" s="3" t="s">
        <v>24</v>
      </c>
      <c r="F46" s="3">
        <v>85004</v>
      </c>
      <c r="G46" s="3" t="s">
        <v>27</v>
      </c>
      <c r="H46" s="11" t="s">
        <v>25</v>
      </c>
      <c r="I46" s="11"/>
      <c r="J46" s="3" t="s">
        <v>26</v>
      </c>
      <c r="K46" s="3" t="s">
        <v>28</v>
      </c>
      <c r="L46" s="3" t="s">
        <v>481</v>
      </c>
      <c r="M46" s="12">
        <v>18</v>
      </c>
      <c r="N46" s="8">
        <v>43107</v>
      </c>
      <c r="O46" s="8">
        <v>43109</v>
      </c>
      <c r="P46" s="8">
        <f t="shared" si="14"/>
        <v>43655</v>
      </c>
      <c r="Q46" s="8">
        <f t="shared" si="15"/>
        <v>43655</v>
      </c>
      <c r="R46" s="8">
        <v>43290</v>
      </c>
      <c r="S46" s="11"/>
      <c r="T46" s="11"/>
      <c r="U46" s="11" t="str">
        <f t="shared" si="0"/>
        <v>RN</v>
      </c>
      <c r="V46" s="11">
        <v>1759</v>
      </c>
      <c r="W46" s="11">
        <f t="shared" si="1"/>
        <v>1512.74</v>
      </c>
      <c r="X46" s="11">
        <f t="shared" si="2"/>
        <v>123.13000000000001</v>
      </c>
      <c r="Y46" s="11">
        <f t="shared" si="3"/>
        <v>35.18</v>
      </c>
      <c r="Z46" s="11">
        <f t="shared" si="4"/>
        <v>87.95</v>
      </c>
      <c r="AA46" s="11">
        <f t="shared" si="5"/>
        <v>0</v>
      </c>
      <c r="AB46" s="11">
        <f t="shared" si="6"/>
        <v>7.0000000000000007E-2</v>
      </c>
      <c r="AC46" s="11">
        <f t="shared" si="7"/>
        <v>123.13</v>
      </c>
      <c r="AD46" s="13">
        <f t="shared" si="8"/>
        <v>6.8405555555555555</v>
      </c>
      <c r="AE46" s="11" t="str">
        <f t="shared" si="9"/>
        <v>Paid in full</v>
      </c>
      <c r="AF46" s="11" t="str">
        <f t="shared" si="13"/>
        <v>Not Applicable</v>
      </c>
      <c r="AG46" s="11" t="str">
        <f t="shared" si="11"/>
        <v>Y</v>
      </c>
      <c r="AH46" s="8" t="str">
        <f t="shared" si="12"/>
        <v>Y</v>
      </c>
    </row>
    <row r="47" spans="1:34">
      <c r="A47" s="11">
        <v>445</v>
      </c>
      <c r="B47" s="3" t="s">
        <v>21</v>
      </c>
      <c r="C47" s="3" t="s">
        <v>23</v>
      </c>
      <c r="D47" s="3" t="s">
        <v>22</v>
      </c>
      <c r="E47" s="3" t="s">
        <v>24</v>
      </c>
      <c r="F47" s="3">
        <v>85004</v>
      </c>
      <c r="G47" s="3" t="s">
        <v>27</v>
      </c>
      <c r="H47" s="11" t="s">
        <v>25</v>
      </c>
      <c r="I47" s="11"/>
      <c r="J47" s="3" t="s">
        <v>26</v>
      </c>
      <c r="K47" s="3" t="s">
        <v>28</v>
      </c>
      <c r="L47" s="3" t="s">
        <v>482</v>
      </c>
      <c r="M47" s="12">
        <v>18</v>
      </c>
      <c r="N47" s="8">
        <v>43110</v>
      </c>
      <c r="O47" s="8">
        <v>43112</v>
      </c>
      <c r="P47" s="8">
        <f t="shared" si="14"/>
        <v>43658</v>
      </c>
      <c r="Q47" s="8">
        <f t="shared" si="15"/>
        <v>43658</v>
      </c>
      <c r="R47" s="8">
        <v>43293</v>
      </c>
      <c r="S47" s="11"/>
      <c r="T47" s="11"/>
      <c r="U47" s="11" t="str">
        <f t="shared" si="0"/>
        <v>RN</v>
      </c>
      <c r="V47" s="11">
        <v>1865</v>
      </c>
      <c r="W47" s="11">
        <f t="shared" si="1"/>
        <v>1603.8999999999999</v>
      </c>
      <c r="X47" s="11">
        <f t="shared" si="2"/>
        <v>130.55000000000001</v>
      </c>
      <c r="Y47" s="11">
        <f t="shared" si="3"/>
        <v>37.300000000000004</v>
      </c>
      <c r="Z47" s="11">
        <f t="shared" si="4"/>
        <v>93.25</v>
      </c>
      <c r="AA47" s="11">
        <f t="shared" si="5"/>
        <v>0</v>
      </c>
      <c r="AB47" s="11">
        <f t="shared" si="6"/>
        <v>7.0000000000000007E-2</v>
      </c>
      <c r="AC47" s="11">
        <f t="shared" si="7"/>
        <v>130.55000000000001</v>
      </c>
      <c r="AD47" s="13">
        <f t="shared" si="8"/>
        <v>7.2527777777777782</v>
      </c>
      <c r="AE47" s="11" t="str">
        <f t="shared" si="9"/>
        <v>Paid in full</v>
      </c>
      <c r="AF47" s="11" t="str">
        <f t="shared" si="13"/>
        <v>Not Applicable</v>
      </c>
      <c r="AG47" s="11" t="str">
        <f t="shared" si="11"/>
        <v>Y</v>
      </c>
      <c r="AH47" s="8" t="str">
        <f t="shared" si="12"/>
        <v>Y</v>
      </c>
    </row>
    <row r="48" spans="1:34">
      <c r="A48" s="11">
        <v>446</v>
      </c>
      <c r="B48" s="3" t="s">
        <v>21</v>
      </c>
      <c r="C48" s="3" t="s">
        <v>23</v>
      </c>
      <c r="D48" s="3" t="s">
        <v>22</v>
      </c>
      <c r="E48" s="3" t="s">
        <v>24</v>
      </c>
      <c r="F48" s="3">
        <v>85004</v>
      </c>
      <c r="G48" s="3" t="s">
        <v>27</v>
      </c>
      <c r="H48" s="11" t="s">
        <v>25</v>
      </c>
      <c r="I48" s="11"/>
      <c r="J48" s="3" t="s">
        <v>26</v>
      </c>
      <c r="K48" s="3" t="s">
        <v>28</v>
      </c>
      <c r="L48" s="3" t="s">
        <v>483</v>
      </c>
      <c r="M48" s="12">
        <v>18</v>
      </c>
      <c r="N48" s="8">
        <v>43113</v>
      </c>
      <c r="O48" s="8">
        <v>43120</v>
      </c>
      <c r="P48" s="8">
        <f t="shared" si="14"/>
        <v>43666</v>
      </c>
      <c r="Q48" s="8">
        <f t="shared" si="15"/>
        <v>43666</v>
      </c>
      <c r="R48" s="8">
        <v>43301</v>
      </c>
      <c r="S48" s="11"/>
      <c r="T48" s="11"/>
      <c r="U48" s="11" t="str">
        <f t="shared" si="0"/>
        <v>RN</v>
      </c>
      <c r="V48" s="11">
        <v>1856</v>
      </c>
      <c r="W48" s="11">
        <f t="shared" si="1"/>
        <v>1596.16</v>
      </c>
      <c r="X48" s="11">
        <f t="shared" si="2"/>
        <v>129.92000000000002</v>
      </c>
      <c r="Y48" s="11">
        <f t="shared" si="3"/>
        <v>37.119999999999997</v>
      </c>
      <c r="Z48" s="11">
        <f t="shared" si="4"/>
        <v>92.800000000000011</v>
      </c>
      <c r="AA48" s="11">
        <f t="shared" si="5"/>
        <v>0</v>
      </c>
      <c r="AB48" s="11">
        <f t="shared" si="6"/>
        <v>7.0000000000000007E-2</v>
      </c>
      <c r="AC48" s="11">
        <f t="shared" si="7"/>
        <v>129.92000000000002</v>
      </c>
      <c r="AD48" s="13">
        <f t="shared" si="8"/>
        <v>7.217777777777779</v>
      </c>
      <c r="AE48" s="11" t="str">
        <f t="shared" si="9"/>
        <v>Paid in full</v>
      </c>
      <c r="AF48" s="11" t="str">
        <f t="shared" si="13"/>
        <v>Not Applicable</v>
      </c>
      <c r="AG48" s="11" t="str">
        <f t="shared" si="11"/>
        <v>Y</v>
      </c>
      <c r="AH48" s="8" t="str">
        <f t="shared" si="12"/>
        <v>Y</v>
      </c>
    </row>
    <row r="49" spans="1:34">
      <c r="A49" s="11">
        <v>447</v>
      </c>
      <c r="B49" s="3" t="s">
        <v>21</v>
      </c>
      <c r="C49" s="3" t="s">
        <v>23</v>
      </c>
      <c r="D49" s="3" t="s">
        <v>22</v>
      </c>
      <c r="E49" s="3" t="s">
        <v>24</v>
      </c>
      <c r="F49" s="3">
        <v>85004</v>
      </c>
      <c r="G49" s="3" t="s">
        <v>27</v>
      </c>
      <c r="H49" s="11" t="s">
        <v>25</v>
      </c>
      <c r="I49" s="11"/>
      <c r="J49" s="3" t="s">
        <v>26</v>
      </c>
      <c r="K49" s="3" t="s">
        <v>28</v>
      </c>
      <c r="L49" s="3" t="s">
        <v>484</v>
      </c>
      <c r="M49" s="12">
        <v>18</v>
      </c>
      <c r="N49" s="8">
        <v>43121</v>
      </c>
      <c r="O49" s="8">
        <v>43123</v>
      </c>
      <c r="P49" s="8">
        <f t="shared" si="14"/>
        <v>43669</v>
      </c>
      <c r="Q49" s="8">
        <f t="shared" si="15"/>
        <v>43669</v>
      </c>
      <c r="R49" s="8">
        <v>43304</v>
      </c>
      <c r="S49" s="11"/>
      <c r="T49" s="11"/>
      <c r="U49" s="11" t="str">
        <f t="shared" si="0"/>
        <v>RN</v>
      </c>
      <c r="V49" s="11">
        <v>1875</v>
      </c>
      <c r="W49" s="11">
        <f t="shared" si="1"/>
        <v>1612.5</v>
      </c>
      <c r="X49" s="11">
        <f t="shared" si="2"/>
        <v>131.25</v>
      </c>
      <c r="Y49" s="11">
        <f t="shared" si="3"/>
        <v>37.5</v>
      </c>
      <c r="Z49" s="11">
        <f t="shared" si="4"/>
        <v>93.75</v>
      </c>
      <c r="AA49" s="11">
        <f t="shared" si="5"/>
        <v>0</v>
      </c>
      <c r="AB49" s="11">
        <f t="shared" si="6"/>
        <v>7.0000000000000007E-2</v>
      </c>
      <c r="AC49" s="11">
        <f t="shared" si="7"/>
        <v>131.25</v>
      </c>
      <c r="AD49" s="13">
        <f t="shared" si="8"/>
        <v>7.291666666666667</v>
      </c>
      <c r="AE49" s="11" t="str">
        <f t="shared" si="9"/>
        <v>Paid in full</v>
      </c>
      <c r="AF49" s="11" t="str">
        <f t="shared" si="13"/>
        <v>Not Applicable</v>
      </c>
      <c r="AG49" s="11" t="str">
        <f t="shared" si="11"/>
        <v>Y</v>
      </c>
      <c r="AH49" s="8" t="str">
        <f t="shared" si="12"/>
        <v>Y</v>
      </c>
    </row>
    <row r="50" spans="1:34">
      <c r="A50" s="11">
        <v>448</v>
      </c>
      <c r="B50" s="3" t="s">
        <v>21</v>
      </c>
      <c r="C50" s="3" t="s">
        <v>23</v>
      </c>
      <c r="D50" s="3" t="s">
        <v>22</v>
      </c>
      <c r="E50" s="3" t="s">
        <v>24</v>
      </c>
      <c r="F50" s="3">
        <v>85004</v>
      </c>
      <c r="G50" s="3" t="s">
        <v>27</v>
      </c>
      <c r="H50" s="11" t="s">
        <v>25</v>
      </c>
      <c r="I50" s="11"/>
      <c r="J50" s="3" t="s">
        <v>26</v>
      </c>
      <c r="K50" s="3" t="s">
        <v>28</v>
      </c>
      <c r="L50" s="3" t="s">
        <v>485</v>
      </c>
      <c r="M50" s="12">
        <v>18</v>
      </c>
      <c r="N50" s="8">
        <v>43124</v>
      </c>
      <c r="O50" s="8">
        <v>43125</v>
      </c>
      <c r="P50" s="8">
        <f t="shared" si="14"/>
        <v>43671</v>
      </c>
      <c r="Q50" s="8">
        <f t="shared" si="15"/>
        <v>43671</v>
      </c>
      <c r="R50" s="8">
        <v>43306</v>
      </c>
      <c r="S50" s="11"/>
      <c r="T50" s="11"/>
      <c r="U50" s="11" t="str">
        <f t="shared" si="0"/>
        <v>RN</v>
      </c>
      <c r="V50" s="11">
        <v>1478</v>
      </c>
      <c r="W50" s="11">
        <f t="shared" si="1"/>
        <v>1271.08</v>
      </c>
      <c r="X50" s="11">
        <f t="shared" si="2"/>
        <v>103.46000000000001</v>
      </c>
      <c r="Y50" s="11">
        <f t="shared" si="3"/>
        <v>29.560000000000002</v>
      </c>
      <c r="Z50" s="11">
        <f t="shared" si="4"/>
        <v>73.900000000000006</v>
      </c>
      <c r="AA50" s="11">
        <f t="shared" si="5"/>
        <v>0</v>
      </c>
      <c r="AB50" s="11">
        <f t="shared" si="6"/>
        <v>7.0000000000000007E-2</v>
      </c>
      <c r="AC50" s="11">
        <f t="shared" si="7"/>
        <v>103.46000000000001</v>
      </c>
      <c r="AD50" s="13">
        <f t="shared" si="8"/>
        <v>5.7477777777777783</v>
      </c>
      <c r="AE50" s="11" t="str">
        <f t="shared" si="9"/>
        <v>Paid in full</v>
      </c>
      <c r="AF50" s="11" t="str">
        <f t="shared" si="13"/>
        <v>Not Applicable</v>
      </c>
      <c r="AG50" s="11" t="str">
        <f t="shared" si="11"/>
        <v>Y</v>
      </c>
      <c r="AH50" s="8" t="str">
        <f t="shared" si="12"/>
        <v>Y</v>
      </c>
    </row>
    <row r="51" spans="1:34">
      <c r="A51" s="11">
        <v>449</v>
      </c>
      <c r="B51" s="3" t="s">
        <v>21</v>
      </c>
      <c r="C51" s="3" t="s">
        <v>23</v>
      </c>
      <c r="D51" s="3" t="s">
        <v>22</v>
      </c>
      <c r="E51" s="3" t="s">
        <v>24</v>
      </c>
      <c r="F51" s="3">
        <v>85004</v>
      </c>
      <c r="G51" s="3" t="s">
        <v>27</v>
      </c>
      <c r="H51" s="11" t="s">
        <v>25</v>
      </c>
      <c r="I51" s="11"/>
      <c r="J51" s="3" t="s">
        <v>26</v>
      </c>
      <c r="K51" s="3" t="s">
        <v>28</v>
      </c>
      <c r="L51" s="3" t="s">
        <v>486</v>
      </c>
      <c r="M51" s="12">
        <v>18</v>
      </c>
      <c r="N51" s="8">
        <v>43126</v>
      </c>
      <c r="O51" s="8">
        <v>43128</v>
      </c>
      <c r="P51" s="8">
        <f t="shared" si="14"/>
        <v>43674</v>
      </c>
      <c r="Q51" s="8">
        <f t="shared" si="15"/>
        <v>43674</v>
      </c>
      <c r="R51" s="8">
        <v>43301</v>
      </c>
      <c r="S51" s="11"/>
      <c r="T51" s="11"/>
      <c r="U51" s="11" t="str">
        <f t="shared" si="0"/>
        <v>RN</v>
      </c>
      <c r="V51" s="11">
        <v>1986</v>
      </c>
      <c r="W51" s="11">
        <f t="shared" si="1"/>
        <v>1707.96</v>
      </c>
      <c r="X51" s="11">
        <f t="shared" si="2"/>
        <v>139.02000000000001</v>
      </c>
      <c r="Y51" s="11">
        <f t="shared" si="3"/>
        <v>39.72</v>
      </c>
      <c r="Z51" s="11">
        <f t="shared" si="4"/>
        <v>99.300000000000011</v>
      </c>
      <c r="AA51" s="11">
        <f t="shared" si="5"/>
        <v>0</v>
      </c>
      <c r="AB51" s="11">
        <f t="shared" si="6"/>
        <v>7.0000000000000007E-2</v>
      </c>
      <c r="AC51" s="11">
        <f t="shared" si="7"/>
        <v>139.02000000000001</v>
      </c>
      <c r="AD51" s="13">
        <f t="shared" si="8"/>
        <v>7.7233333333333336</v>
      </c>
      <c r="AE51" s="11" t="str">
        <f t="shared" si="9"/>
        <v>Paid in full</v>
      </c>
      <c r="AF51" s="11" t="str">
        <f t="shared" si="13"/>
        <v>Not Applicable</v>
      </c>
      <c r="AG51" s="11" t="str">
        <f t="shared" si="11"/>
        <v>Y</v>
      </c>
      <c r="AH51" s="8" t="str">
        <f t="shared" si="12"/>
        <v>Y</v>
      </c>
    </row>
    <row r="52" spans="1:34">
      <c r="A52" s="11">
        <v>450</v>
      </c>
      <c r="B52" s="3" t="s">
        <v>21</v>
      </c>
      <c r="C52" s="3" t="s">
        <v>23</v>
      </c>
      <c r="D52" s="3" t="s">
        <v>22</v>
      </c>
      <c r="E52" s="3" t="s">
        <v>24</v>
      </c>
      <c r="F52" s="3">
        <v>85004</v>
      </c>
      <c r="G52" s="3" t="s">
        <v>27</v>
      </c>
      <c r="H52" s="11" t="s">
        <v>25</v>
      </c>
      <c r="I52" s="11"/>
      <c r="J52" s="3" t="s">
        <v>26</v>
      </c>
      <c r="K52" s="3" t="s">
        <v>28</v>
      </c>
      <c r="L52" s="3" t="s">
        <v>487</v>
      </c>
      <c r="M52" s="12">
        <v>18</v>
      </c>
      <c r="N52" s="8">
        <v>43129</v>
      </c>
      <c r="O52" s="8">
        <v>43131</v>
      </c>
      <c r="P52" s="8">
        <f t="shared" si="14"/>
        <v>43677</v>
      </c>
      <c r="Q52" s="8">
        <f t="shared" si="15"/>
        <v>43677</v>
      </c>
      <c r="R52" s="8">
        <v>43312</v>
      </c>
      <c r="S52" s="11"/>
      <c r="T52" s="11"/>
      <c r="U52" s="11" t="str">
        <f t="shared" si="0"/>
        <v>RN</v>
      </c>
      <c r="V52" s="11">
        <v>1875</v>
      </c>
      <c r="W52" s="11">
        <f t="shared" si="1"/>
        <v>1612.5</v>
      </c>
      <c r="X52" s="11">
        <f t="shared" si="2"/>
        <v>131.25</v>
      </c>
      <c r="Y52" s="11">
        <f t="shared" si="3"/>
        <v>37.5</v>
      </c>
      <c r="Z52" s="11">
        <f t="shared" si="4"/>
        <v>93.75</v>
      </c>
      <c r="AA52" s="11">
        <f t="shared" si="5"/>
        <v>0</v>
      </c>
      <c r="AB52" s="11">
        <f t="shared" si="6"/>
        <v>7.0000000000000007E-2</v>
      </c>
      <c r="AC52" s="11">
        <f t="shared" si="7"/>
        <v>131.25</v>
      </c>
      <c r="AD52" s="13">
        <f t="shared" si="8"/>
        <v>7.291666666666667</v>
      </c>
      <c r="AE52" s="11" t="str">
        <f t="shared" si="9"/>
        <v>Paid in full</v>
      </c>
      <c r="AF52" s="11" t="str">
        <f t="shared" si="13"/>
        <v>Not Applicable</v>
      </c>
      <c r="AG52" s="11" t="str">
        <f t="shared" si="11"/>
        <v>Y</v>
      </c>
      <c r="AH52" s="8" t="str">
        <f t="shared" si="12"/>
        <v>Y</v>
      </c>
    </row>
    <row r="53" spans="1:34">
      <c r="A53" s="11">
        <v>451</v>
      </c>
      <c r="B53" s="3" t="s">
        <v>21</v>
      </c>
      <c r="C53" s="3" t="s">
        <v>23</v>
      </c>
      <c r="D53" s="3" t="s">
        <v>22</v>
      </c>
      <c r="E53" s="3" t="s">
        <v>24</v>
      </c>
      <c r="F53" s="3">
        <v>85004</v>
      </c>
      <c r="G53" s="3" t="s">
        <v>27</v>
      </c>
      <c r="H53" s="11" t="s">
        <v>25</v>
      </c>
      <c r="I53" s="11"/>
      <c r="J53" s="3" t="s">
        <v>26</v>
      </c>
      <c r="K53" s="3" t="s">
        <v>28</v>
      </c>
      <c r="L53" s="3" t="s">
        <v>488</v>
      </c>
      <c r="M53" s="12">
        <v>12</v>
      </c>
      <c r="N53" s="8">
        <v>43135</v>
      </c>
      <c r="O53" s="8">
        <v>43137</v>
      </c>
      <c r="P53" s="8">
        <f t="shared" si="14"/>
        <v>43502</v>
      </c>
      <c r="Q53" s="8">
        <f>P53</f>
        <v>43502</v>
      </c>
      <c r="R53" s="8"/>
      <c r="S53" s="11"/>
      <c r="T53" s="11"/>
      <c r="U53" s="11" t="str">
        <f t="shared" si="0"/>
        <v>NB</v>
      </c>
      <c r="V53" s="11">
        <v>1452</v>
      </c>
      <c r="W53" s="11">
        <f t="shared" si="1"/>
        <v>1321.32</v>
      </c>
      <c r="X53" s="11">
        <f t="shared" si="2"/>
        <v>101.64000000000001</v>
      </c>
      <c r="Y53" s="11">
        <f t="shared" si="3"/>
        <v>29.04</v>
      </c>
      <c r="Z53" s="11">
        <f t="shared" si="4"/>
        <v>0</v>
      </c>
      <c r="AA53" s="11">
        <f t="shared" si="5"/>
        <v>0</v>
      </c>
      <c r="AB53" s="11">
        <f t="shared" si="6"/>
        <v>0.02</v>
      </c>
      <c r="AC53" s="11">
        <f t="shared" si="7"/>
        <v>29.04</v>
      </c>
      <c r="AD53" s="13">
        <f t="shared" si="8"/>
        <v>2.42</v>
      </c>
      <c r="AE53" s="11" t="str">
        <f t="shared" si="9"/>
        <v>Paid in full</v>
      </c>
      <c r="AF53" s="11" t="str">
        <f t="shared" si="13"/>
        <v>Not Applicable</v>
      </c>
      <c r="AG53" s="11" t="str">
        <f t="shared" si="11"/>
        <v>Y</v>
      </c>
      <c r="AH53" s="8" t="str">
        <f t="shared" si="12"/>
        <v>Y</v>
      </c>
    </row>
    <row r="54" spans="1:34">
      <c r="A54" s="11">
        <v>452</v>
      </c>
      <c r="B54" s="3" t="s">
        <v>21</v>
      </c>
      <c r="C54" s="3" t="s">
        <v>23</v>
      </c>
      <c r="D54" s="3" t="s">
        <v>22</v>
      </c>
      <c r="E54" s="3" t="s">
        <v>24</v>
      </c>
      <c r="F54" s="3">
        <v>85004</v>
      </c>
      <c r="G54" s="3" t="s">
        <v>27</v>
      </c>
      <c r="H54" s="11" t="s">
        <v>25</v>
      </c>
      <c r="I54" s="11"/>
      <c r="J54" s="3" t="s">
        <v>26</v>
      </c>
      <c r="K54" s="3" t="s">
        <v>28</v>
      </c>
      <c r="L54" s="3" t="s">
        <v>489</v>
      </c>
      <c r="M54" s="12">
        <v>12</v>
      </c>
      <c r="N54" s="8">
        <v>43138</v>
      </c>
      <c r="O54" s="8">
        <v>43140</v>
      </c>
      <c r="P54" s="8">
        <f t="shared" si="14"/>
        <v>43505</v>
      </c>
      <c r="Q54" s="8">
        <f t="shared" ref="Q54:Q102" si="16">P54</f>
        <v>43505</v>
      </c>
      <c r="R54" s="11"/>
      <c r="S54" s="11"/>
      <c r="T54" s="11"/>
      <c r="U54" s="11" t="str">
        <f t="shared" si="0"/>
        <v>NB</v>
      </c>
      <c r="V54" s="11">
        <v>1321</v>
      </c>
      <c r="W54" s="11">
        <f t="shared" si="1"/>
        <v>1202.1100000000001</v>
      </c>
      <c r="X54" s="11">
        <f t="shared" si="2"/>
        <v>92.470000000000013</v>
      </c>
      <c r="Y54" s="11">
        <f t="shared" si="3"/>
        <v>26.42</v>
      </c>
      <c r="Z54" s="11">
        <f t="shared" si="4"/>
        <v>0</v>
      </c>
      <c r="AA54" s="11">
        <f t="shared" si="5"/>
        <v>0</v>
      </c>
      <c r="AB54" s="11">
        <f t="shared" si="6"/>
        <v>0.02</v>
      </c>
      <c r="AC54" s="11">
        <f t="shared" si="7"/>
        <v>26.42</v>
      </c>
      <c r="AD54" s="13">
        <f t="shared" si="8"/>
        <v>2.2016666666666667</v>
      </c>
      <c r="AE54" s="11" t="str">
        <f t="shared" si="9"/>
        <v>Paid in full</v>
      </c>
      <c r="AF54" s="11" t="str">
        <f t="shared" si="13"/>
        <v>Not Applicable</v>
      </c>
      <c r="AG54" s="11" t="str">
        <f t="shared" si="11"/>
        <v>Y</v>
      </c>
      <c r="AH54" s="8" t="str">
        <f t="shared" si="12"/>
        <v>Y</v>
      </c>
    </row>
    <row r="55" spans="1:34">
      <c r="A55" s="11">
        <v>453</v>
      </c>
      <c r="B55" s="3" t="s">
        <v>21</v>
      </c>
      <c r="C55" s="3" t="s">
        <v>23</v>
      </c>
      <c r="D55" s="3" t="s">
        <v>22</v>
      </c>
      <c r="E55" s="3" t="s">
        <v>24</v>
      </c>
      <c r="F55" s="3">
        <v>85004</v>
      </c>
      <c r="G55" s="3" t="s">
        <v>27</v>
      </c>
      <c r="H55" s="11" t="s">
        <v>25</v>
      </c>
      <c r="I55" s="11"/>
      <c r="J55" s="3" t="s">
        <v>26</v>
      </c>
      <c r="K55" s="3" t="s">
        <v>28</v>
      </c>
      <c r="L55" s="3" t="s">
        <v>490</v>
      </c>
      <c r="M55" s="12">
        <v>12</v>
      </c>
      <c r="N55" s="8">
        <v>43141</v>
      </c>
      <c r="O55" s="8">
        <v>43143</v>
      </c>
      <c r="P55" s="8">
        <f t="shared" si="14"/>
        <v>43508</v>
      </c>
      <c r="Q55" s="8">
        <f t="shared" si="16"/>
        <v>43508</v>
      </c>
      <c r="R55" s="11"/>
      <c r="S55" s="11"/>
      <c r="T55" s="11"/>
      <c r="U55" s="11" t="str">
        <f t="shared" si="0"/>
        <v>NB</v>
      </c>
      <c r="V55" s="11">
        <v>1234</v>
      </c>
      <c r="W55" s="11">
        <f t="shared" si="1"/>
        <v>1122.94</v>
      </c>
      <c r="X55" s="11">
        <f t="shared" si="2"/>
        <v>86.38000000000001</v>
      </c>
      <c r="Y55" s="11">
        <f t="shared" si="3"/>
        <v>24.68</v>
      </c>
      <c r="Z55" s="11">
        <f t="shared" si="4"/>
        <v>0</v>
      </c>
      <c r="AA55" s="11">
        <f t="shared" si="5"/>
        <v>0</v>
      </c>
      <c r="AB55" s="11">
        <f t="shared" si="6"/>
        <v>0.02</v>
      </c>
      <c r="AC55" s="11">
        <f t="shared" si="7"/>
        <v>24.68</v>
      </c>
      <c r="AD55" s="13">
        <f t="shared" si="8"/>
        <v>2.0566666666666666</v>
      </c>
      <c r="AE55" s="11" t="str">
        <f t="shared" si="9"/>
        <v>Paid in full</v>
      </c>
      <c r="AF55" s="11" t="str">
        <f t="shared" si="13"/>
        <v>Not Applicable</v>
      </c>
      <c r="AG55" s="11" t="str">
        <f t="shared" si="11"/>
        <v>Y</v>
      </c>
      <c r="AH55" s="8" t="str">
        <f t="shared" si="12"/>
        <v>Y</v>
      </c>
    </row>
    <row r="56" spans="1:34">
      <c r="A56" s="11">
        <v>454</v>
      </c>
      <c r="B56" s="3" t="s">
        <v>21</v>
      </c>
      <c r="C56" s="3" t="s">
        <v>23</v>
      </c>
      <c r="D56" s="3" t="s">
        <v>22</v>
      </c>
      <c r="E56" s="3" t="s">
        <v>24</v>
      </c>
      <c r="F56" s="3">
        <v>85004</v>
      </c>
      <c r="G56" s="3" t="s">
        <v>27</v>
      </c>
      <c r="H56" s="11" t="s">
        <v>25</v>
      </c>
      <c r="I56" s="11"/>
      <c r="J56" s="3" t="s">
        <v>26</v>
      </c>
      <c r="K56" s="3" t="s">
        <v>28</v>
      </c>
      <c r="L56" s="3" t="s">
        <v>491</v>
      </c>
      <c r="M56" s="12">
        <v>12</v>
      </c>
      <c r="N56" s="8">
        <v>43144</v>
      </c>
      <c r="O56" s="8">
        <v>43146</v>
      </c>
      <c r="P56" s="8">
        <f t="shared" si="14"/>
        <v>43511</v>
      </c>
      <c r="Q56" s="8">
        <f t="shared" si="16"/>
        <v>43511</v>
      </c>
      <c r="R56" s="11"/>
      <c r="S56" s="11"/>
      <c r="T56" s="11"/>
      <c r="U56" s="11" t="str">
        <f t="shared" si="0"/>
        <v>NB</v>
      </c>
      <c r="V56" s="11">
        <v>1245</v>
      </c>
      <c r="W56" s="11">
        <f t="shared" si="1"/>
        <v>1132.95</v>
      </c>
      <c r="X56" s="11">
        <f t="shared" si="2"/>
        <v>87.15</v>
      </c>
      <c r="Y56" s="11">
        <f t="shared" si="3"/>
        <v>24.900000000000002</v>
      </c>
      <c r="Z56" s="11">
        <f t="shared" si="4"/>
        <v>0</v>
      </c>
      <c r="AA56" s="11">
        <f t="shared" si="5"/>
        <v>0</v>
      </c>
      <c r="AB56" s="11">
        <f t="shared" si="6"/>
        <v>0.02</v>
      </c>
      <c r="AC56" s="11">
        <f t="shared" si="7"/>
        <v>24.900000000000002</v>
      </c>
      <c r="AD56" s="13">
        <f t="shared" si="8"/>
        <v>2.0750000000000002</v>
      </c>
      <c r="AE56" s="11" t="str">
        <f t="shared" si="9"/>
        <v>Paid in full</v>
      </c>
      <c r="AF56" s="11" t="str">
        <f t="shared" si="13"/>
        <v>Not Applicable</v>
      </c>
      <c r="AG56" s="11" t="str">
        <f t="shared" si="11"/>
        <v>Y</v>
      </c>
      <c r="AH56" s="8" t="str">
        <f t="shared" si="12"/>
        <v>Y</v>
      </c>
    </row>
    <row r="57" spans="1:34">
      <c r="A57" s="11">
        <v>455</v>
      </c>
      <c r="B57" s="3" t="s">
        <v>21</v>
      </c>
      <c r="C57" s="3" t="s">
        <v>23</v>
      </c>
      <c r="D57" s="3" t="s">
        <v>22</v>
      </c>
      <c r="E57" s="3" t="s">
        <v>24</v>
      </c>
      <c r="F57" s="3">
        <v>85004</v>
      </c>
      <c r="G57" s="3" t="s">
        <v>27</v>
      </c>
      <c r="H57" s="11" t="s">
        <v>25</v>
      </c>
      <c r="I57" s="11"/>
      <c r="J57" s="3" t="s">
        <v>26</v>
      </c>
      <c r="K57" s="3" t="s">
        <v>28</v>
      </c>
      <c r="L57" s="3" t="s">
        <v>492</v>
      </c>
      <c r="M57" s="12">
        <v>12</v>
      </c>
      <c r="N57" s="8">
        <v>43148</v>
      </c>
      <c r="O57" s="8">
        <v>43150</v>
      </c>
      <c r="P57" s="8">
        <f t="shared" si="14"/>
        <v>43515</v>
      </c>
      <c r="Q57" s="8">
        <f t="shared" si="16"/>
        <v>43515</v>
      </c>
      <c r="R57" s="11"/>
      <c r="S57" s="11"/>
      <c r="T57" s="11"/>
      <c r="U57" s="11" t="str">
        <f t="shared" si="0"/>
        <v>NB</v>
      </c>
      <c r="V57" s="11">
        <v>1256</v>
      </c>
      <c r="W57" s="11">
        <f t="shared" si="1"/>
        <v>1142.96</v>
      </c>
      <c r="X57" s="11">
        <f t="shared" si="2"/>
        <v>87.92</v>
      </c>
      <c r="Y57" s="11">
        <f t="shared" si="3"/>
        <v>25.12</v>
      </c>
      <c r="Z57" s="11">
        <f t="shared" si="4"/>
        <v>0</v>
      </c>
      <c r="AA57" s="11">
        <f t="shared" si="5"/>
        <v>0</v>
      </c>
      <c r="AB57" s="11">
        <f t="shared" si="6"/>
        <v>0.02</v>
      </c>
      <c r="AC57" s="11">
        <f t="shared" si="7"/>
        <v>25.12</v>
      </c>
      <c r="AD57" s="13">
        <f t="shared" si="8"/>
        <v>2.0933333333333333</v>
      </c>
      <c r="AE57" s="11" t="str">
        <f t="shared" si="9"/>
        <v>Paid in full</v>
      </c>
      <c r="AF57" s="11" t="str">
        <f t="shared" si="13"/>
        <v>Not Applicable</v>
      </c>
      <c r="AG57" s="11" t="str">
        <f t="shared" si="11"/>
        <v>Y</v>
      </c>
      <c r="AH57" s="8" t="str">
        <f t="shared" si="12"/>
        <v>Y</v>
      </c>
    </row>
    <row r="58" spans="1:34">
      <c r="A58" s="11">
        <v>456</v>
      </c>
      <c r="B58" s="3" t="s">
        <v>21</v>
      </c>
      <c r="C58" s="3" t="s">
        <v>23</v>
      </c>
      <c r="D58" s="3" t="s">
        <v>22</v>
      </c>
      <c r="E58" s="3" t="s">
        <v>24</v>
      </c>
      <c r="F58" s="3">
        <v>85004</v>
      </c>
      <c r="G58" s="3" t="s">
        <v>27</v>
      </c>
      <c r="H58" s="11" t="s">
        <v>25</v>
      </c>
      <c r="I58" s="11"/>
      <c r="J58" s="3" t="s">
        <v>26</v>
      </c>
      <c r="K58" s="3" t="s">
        <v>28</v>
      </c>
      <c r="L58" s="3" t="s">
        <v>493</v>
      </c>
      <c r="M58" s="12">
        <v>12</v>
      </c>
      <c r="N58" s="8">
        <v>43151</v>
      </c>
      <c r="O58" s="8">
        <v>43153</v>
      </c>
      <c r="P58" s="8">
        <f t="shared" si="14"/>
        <v>43518</v>
      </c>
      <c r="Q58" s="8">
        <f t="shared" si="16"/>
        <v>43518</v>
      </c>
      <c r="R58" s="11"/>
      <c r="S58" s="11"/>
      <c r="T58" s="11"/>
      <c r="U58" s="11" t="str">
        <f t="shared" si="0"/>
        <v>NB</v>
      </c>
      <c r="V58" s="11">
        <v>1258</v>
      </c>
      <c r="W58" s="11">
        <f t="shared" si="1"/>
        <v>1144.78</v>
      </c>
      <c r="X58" s="11">
        <f t="shared" si="2"/>
        <v>88.06</v>
      </c>
      <c r="Y58" s="11">
        <f t="shared" si="3"/>
        <v>25.16</v>
      </c>
      <c r="Z58" s="11">
        <f t="shared" si="4"/>
        <v>0</v>
      </c>
      <c r="AA58" s="11">
        <f t="shared" si="5"/>
        <v>0</v>
      </c>
      <c r="AB58" s="11">
        <f t="shared" si="6"/>
        <v>0.02</v>
      </c>
      <c r="AC58" s="11">
        <f t="shared" si="7"/>
        <v>25.16</v>
      </c>
      <c r="AD58" s="13">
        <f t="shared" si="8"/>
        <v>2.0966666666666667</v>
      </c>
      <c r="AE58" s="11" t="str">
        <f t="shared" si="9"/>
        <v>Paid in full</v>
      </c>
      <c r="AF58" s="11" t="str">
        <f t="shared" si="13"/>
        <v>Not Applicable</v>
      </c>
      <c r="AG58" s="11" t="str">
        <f t="shared" si="11"/>
        <v>Y</v>
      </c>
      <c r="AH58" s="8" t="str">
        <f t="shared" si="12"/>
        <v>Y</v>
      </c>
    </row>
    <row r="59" spans="1:34">
      <c r="A59" s="11">
        <v>457</v>
      </c>
      <c r="B59" s="3" t="s">
        <v>21</v>
      </c>
      <c r="C59" s="3" t="s">
        <v>23</v>
      </c>
      <c r="D59" s="3" t="s">
        <v>22</v>
      </c>
      <c r="E59" s="3" t="s">
        <v>24</v>
      </c>
      <c r="F59" s="3">
        <v>85004</v>
      </c>
      <c r="G59" s="3" t="s">
        <v>27</v>
      </c>
      <c r="H59" s="11" t="s">
        <v>25</v>
      </c>
      <c r="I59" s="11"/>
      <c r="J59" s="3" t="s">
        <v>26</v>
      </c>
      <c r="K59" s="3" t="s">
        <v>28</v>
      </c>
      <c r="L59" s="3" t="s">
        <v>494</v>
      </c>
      <c r="M59" s="12">
        <v>12</v>
      </c>
      <c r="N59" s="8">
        <v>43154</v>
      </c>
      <c r="O59" s="8">
        <v>43156</v>
      </c>
      <c r="P59" s="8">
        <f t="shared" si="14"/>
        <v>43521</v>
      </c>
      <c r="Q59" s="8">
        <f t="shared" si="16"/>
        <v>43521</v>
      </c>
      <c r="R59" s="11"/>
      <c r="S59" s="11"/>
      <c r="T59" s="11"/>
      <c r="U59" s="11" t="str">
        <f t="shared" si="0"/>
        <v>NB</v>
      </c>
      <c r="V59" s="11">
        <v>1356</v>
      </c>
      <c r="W59" s="11">
        <f t="shared" si="1"/>
        <v>1233.96</v>
      </c>
      <c r="X59" s="11">
        <f t="shared" si="2"/>
        <v>94.920000000000016</v>
      </c>
      <c r="Y59" s="11">
        <f t="shared" si="3"/>
        <v>27.12</v>
      </c>
      <c r="Z59" s="11">
        <f t="shared" si="4"/>
        <v>0</v>
      </c>
      <c r="AA59" s="11">
        <f t="shared" si="5"/>
        <v>0</v>
      </c>
      <c r="AB59" s="11">
        <f t="shared" si="6"/>
        <v>0.02</v>
      </c>
      <c r="AC59" s="11">
        <f t="shared" si="7"/>
        <v>27.12</v>
      </c>
      <c r="AD59" s="13">
        <f t="shared" si="8"/>
        <v>2.2600000000000002</v>
      </c>
      <c r="AE59" s="11" t="str">
        <f t="shared" si="9"/>
        <v>Paid in full</v>
      </c>
      <c r="AF59" s="11" t="str">
        <f t="shared" si="13"/>
        <v>Not Applicable</v>
      </c>
      <c r="AG59" s="11" t="str">
        <f t="shared" si="11"/>
        <v>Y</v>
      </c>
      <c r="AH59" s="8" t="str">
        <f t="shared" si="12"/>
        <v>Y</v>
      </c>
    </row>
    <row r="60" spans="1:34">
      <c r="A60" s="11">
        <v>458</v>
      </c>
      <c r="B60" s="3" t="s">
        <v>21</v>
      </c>
      <c r="C60" s="3" t="s">
        <v>23</v>
      </c>
      <c r="D60" s="3" t="s">
        <v>22</v>
      </c>
      <c r="E60" s="3" t="s">
        <v>24</v>
      </c>
      <c r="F60" s="3">
        <v>85004</v>
      </c>
      <c r="G60" s="3" t="s">
        <v>27</v>
      </c>
      <c r="H60" s="11" t="s">
        <v>25</v>
      </c>
      <c r="I60" s="11"/>
      <c r="J60" s="3" t="s">
        <v>26</v>
      </c>
      <c r="K60" s="3" t="s">
        <v>28</v>
      </c>
      <c r="L60" s="3" t="s">
        <v>495</v>
      </c>
      <c r="M60" s="12">
        <v>12</v>
      </c>
      <c r="N60" s="8">
        <v>43157</v>
      </c>
      <c r="O60" s="8">
        <v>43159</v>
      </c>
      <c r="P60" s="8">
        <f t="shared" si="14"/>
        <v>43524</v>
      </c>
      <c r="Q60" s="8">
        <f t="shared" si="16"/>
        <v>43524</v>
      </c>
      <c r="R60" s="11"/>
      <c r="S60" s="11"/>
      <c r="T60" s="11"/>
      <c r="U60" s="11" t="str">
        <f t="shared" si="0"/>
        <v>NB</v>
      </c>
      <c r="V60" s="11">
        <v>1358</v>
      </c>
      <c r="W60" s="11">
        <f t="shared" si="1"/>
        <v>1235.78</v>
      </c>
      <c r="X60" s="11">
        <f t="shared" si="2"/>
        <v>95.06</v>
      </c>
      <c r="Y60" s="11">
        <f t="shared" si="3"/>
        <v>27.16</v>
      </c>
      <c r="Z60" s="11">
        <f t="shared" si="4"/>
        <v>0</v>
      </c>
      <c r="AA60" s="11">
        <f t="shared" si="5"/>
        <v>0</v>
      </c>
      <c r="AB60" s="11">
        <f t="shared" si="6"/>
        <v>0.02</v>
      </c>
      <c r="AC60" s="11">
        <f t="shared" si="7"/>
        <v>27.16</v>
      </c>
      <c r="AD60" s="13">
        <f t="shared" si="8"/>
        <v>2.2633333333333332</v>
      </c>
      <c r="AE60" s="11" t="str">
        <f t="shared" si="9"/>
        <v>Paid in full</v>
      </c>
      <c r="AF60" s="11" t="str">
        <f t="shared" si="13"/>
        <v>Not Applicable</v>
      </c>
      <c r="AG60" s="11" t="str">
        <f t="shared" si="11"/>
        <v>Y</v>
      </c>
      <c r="AH60" s="8" t="str">
        <f t="shared" si="12"/>
        <v>Y</v>
      </c>
    </row>
    <row r="61" spans="1:34">
      <c r="A61" s="11">
        <v>459</v>
      </c>
      <c r="B61" s="3" t="s">
        <v>21</v>
      </c>
      <c r="C61" s="3" t="s">
        <v>23</v>
      </c>
      <c r="D61" s="3" t="s">
        <v>22</v>
      </c>
      <c r="E61" s="3" t="s">
        <v>24</v>
      </c>
      <c r="F61" s="3">
        <v>85004</v>
      </c>
      <c r="G61" s="3" t="s">
        <v>27</v>
      </c>
      <c r="H61" s="11" t="s">
        <v>25</v>
      </c>
      <c r="I61" s="11"/>
      <c r="J61" s="3" t="s">
        <v>26</v>
      </c>
      <c r="K61" s="3" t="s">
        <v>28</v>
      </c>
      <c r="L61" s="3" t="s">
        <v>496</v>
      </c>
      <c r="M61" s="12">
        <v>12</v>
      </c>
      <c r="N61" s="8">
        <v>43161</v>
      </c>
      <c r="O61" s="8">
        <v>43163</v>
      </c>
      <c r="P61" s="8">
        <f t="shared" si="14"/>
        <v>43528</v>
      </c>
      <c r="Q61" s="8">
        <f t="shared" si="16"/>
        <v>43528</v>
      </c>
      <c r="R61" s="11"/>
      <c r="S61" s="11"/>
      <c r="T61" s="11"/>
      <c r="U61" s="11" t="str">
        <f t="shared" si="0"/>
        <v>NB</v>
      </c>
      <c r="V61" s="11">
        <v>1357</v>
      </c>
      <c r="W61" s="11">
        <f t="shared" si="1"/>
        <v>1234.8700000000001</v>
      </c>
      <c r="X61" s="11">
        <f t="shared" si="2"/>
        <v>94.990000000000009</v>
      </c>
      <c r="Y61" s="11">
        <f t="shared" si="3"/>
        <v>27.14</v>
      </c>
      <c r="Z61" s="11">
        <f t="shared" si="4"/>
        <v>0</v>
      </c>
      <c r="AA61" s="11">
        <f t="shared" si="5"/>
        <v>0</v>
      </c>
      <c r="AB61" s="11">
        <f t="shared" si="6"/>
        <v>0.02</v>
      </c>
      <c r="AC61" s="11">
        <f t="shared" si="7"/>
        <v>27.14</v>
      </c>
      <c r="AD61" s="13">
        <f t="shared" si="8"/>
        <v>2.2616666666666667</v>
      </c>
      <c r="AE61" s="11" t="str">
        <f t="shared" si="9"/>
        <v>Paid in full</v>
      </c>
      <c r="AF61" s="11" t="str">
        <f t="shared" si="13"/>
        <v>Not Applicable</v>
      </c>
      <c r="AG61" s="11" t="str">
        <f t="shared" si="11"/>
        <v>Y</v>
      </c>
      <c r="AH61" s="8" t="str">
        <f t="shared" si="12"/>
        <v>Y</v>
      </c>
    </row>
    <row r="62" spans="1:34">
      <c r="A62" s="11">
        <v>460</v>
      </c>
      <c r="B62" s="3" t="s">
        <v>21</v>
      </c>
      <c r="C62" s="3" t="s">
        <v>23</v>
      </c>
      <c r="D62" s="3" t="s">
        <v>22</v>
      </c>
      <c r="E62" s="3" t="s">
        <v>24</v>
      </c>
      <c r="F62" s="3">
        <v>85004</v>
      </c>
      <c r="G62" s="3" t="s">
        <v>27</v>
      </c>
      <c r="H62" s="11" t="s">
        <v>25</v>
      </c>
      <c r="I62" s="11"/>
      <c r="J62" s="3" t="s">
        <v>26</v>
      </c>
      <c r="K62" s="3" t="s">
        <v>28</v>
      </c>
      <c r="L62" s="3" t="s">
        <v>497</v>
      </c>
      <c r="M62" s="12">
        <v>12</v>
      </c>
      <c r="N62" s="8">
        <v>43164</v>
      </c>
      <c r="O62" s="8">
        <v>43166</v>
      </c>
      <c r="P62" s="8">
        <f t="shared" si="14"/>
        <v>43531</v>
      </c>
      <c r="Q62" s="8">
        <f t="shared" si="16"/>
        <v>43531</v>
      </c>
      <c r="R62" s="11"/>
      <c r="S62" s="11"/>
      <c r="T62" s="11"/>
      <c r="U62" s="11" t="str">
        <f t="shared" si="0"/>
        <v>NB</v>
      </c>
      <c r="V62" s="11">
        <v>1524</v>
      </c>
      <c r="W62" s="11">
        <f t="shared" si="1"/>
        <v>1386.8400000000001</v>
      </c>
      <c r="X62" s="11">
        <f t="shared" si="2"/>
        <v>106.68</v>
      </c>
      <c r="Y62" s="11">
        <f t="shared" si="3"/>
        <v>30.48</v>
      </c>
      <c r="Z62" s="11">
        <f t="shared" si="4"/>
        <v>0</v>
      </c>
      <c r="AA62" s="11">
        <f t="shared" si="5"/>
        <v>0</v>
      </c>
      <c r="AB62" s="11">
        <f t="shared" si="6"/>
        <v>0.02</v>
      </c>
      <c r="AC62" s="11">
        <f t="shared" si="7"/>
        <v>30.48</v>
      </c>
      <c r="AD62" s="13">
        <f t="shared" si="8"/>
        <v>2.54</v>
      </c>
      <c r="AE62" s="11" t="str">
        <f t="shared" si="9"/>
        <v>Paid in full</v>
      </c>
      <c r="AF62" s="11" t="str">
        <f t="shared" si="13"/>
        <v>Not Applicable</v>
      </c>
      <c r="AG62" s="11" t="str">
        <f t="shared" si="11"/>
        <v>Y</v>
      </c>
      <c r="AH62" s="8" t="str">
        <f t="shared" si="12"/>
        <v>Y</v>
      </c>
    </row>
    <row r="63" spans="1:34">
      <c r="A63" s="11">
        <v>461</v>
      </c>
      <c r="B63" s="3" t="s">
        <v>21</v>
      </c>
      <c r="C63" s="3" t="s">
        <v>23</v>
      </c>
      <c r="D63" s="3" t="s">
        <v>22</v>
      </c>
      <c r="E63" s="3" t="s">
        <v>24</v>
      </c>
      <c r="F63" s="3">
        <v>85004</v>
      </c>
      <c r="G63" s="3" t="s">
        <v>27</v>
      </c>
      <c r="H63" s="11" t="s">
        <v>25</v>
      </c>
      <c r="I63" s="11"/>
      <c r="J63" s="3" t="s">
        <v>26</v>
      </c>
      <c r="K63" s="3" t="s">
        <v>28</v>
      </c>
      <c r="L63" s="3" t="s">
        <v>498</v>
      </c>
      <c r="M63" s="12">
        <v>12</v>
      </c>
      <c r="N63" s="8">
        <v>43167</v>
      </c>
      <c r="O63" s="8">
        <v>43169</v>
      </c>
      <c r="P63" s="8">
        <f t="shared" si="14"/>
        <v>43534</v>
      </c>
      <c r="Q63" s="8">
        <f t="shared" si="16"/>
        <v>43534</v>
      </c>
      <c r="R63" s="11"/>
      <c r="S63" s="11"/>
      <c r="T63" s="11"/>
      <c r="U63" s="11" t="str">
        <f t="shared" si="0"/>
        <v>NB</v>
      </c>
      <c r="V63" s="11">
        <v>1123</v>
      </c>
      <c r="W63" s="11">
        <f t="shared" si="1"/>
        <v>1021.9300000000001</v>
      </c>
      <c r="X63" s="11">
        <f t="shared" si="2"/>
        <v>78.610000000000014</v>
      </c>
      <c r="Y63" s="11">
        <f t="shared" si="3"/>
        <v>22.46</v>
      </c>
      <c r="Z63" s="11">
        <f t="shared" si="4"/>
        <v>0</v>
      </c>
      <c r="AA63" s="11">
        <f t="shared" si="5"/>
        <v>0</v>
      </c>
      <c r="AB63" s="11">
        <f t="shared" si="6"/>
        <v>0.02</v>
      </c>
      <c r="AC63" s="11">
        <f t="shared" si="7"/>
        <v>22.46</v>
      </c>
      <c r="AD63" s="13">
        <f t="shared" si="8"/>
        <v>1.8716666666666668</v>
      </c>
      <c r="AE63" s="11" t="str">
        <f t="shared" si="9"/>
        <v>Paid in full</v>
      </c>
      <c r="AF63" s="11" t="str">
        <f t="shared" si="13"/>
        <v>Not Applicable</v>
      </c>
      <c r="AG63" s="11" t="str">
        <f t="shared" si="11"/>
        <v>Y</v>
      </c>
      <c r="AH63" s="8" t="str">
        <f t="shared" si="12"/>
        <v>Y</v>
      </c>
    </row>
    <row r="64" spans="1:34">
      <c r="A64" s="11">
        <v>462</v>
      </c>
      <c r="B64" s="3" t="s">
        <v>21</v>
      </c>
      <c r="C64" s="3" t="s">
        <v>23</v>
      </c>
      <c r="D64" s="3" t="s">
        <v>22</v>
      </c>
      <c r="E64" s="3" t="s">
        <v>24</v>
      </c>
      <c r="F64" s="3">
        <v>85004</v>
      </c>
      <c r="G64" s="3" t="s">
        <v>27</v>
      </c>
      <c r="H64" s="11" t="s">
        <v>25</v>
      </c>
      <c r="I64" s="11"/>
      <c r="J64" s="3" t="s">
        <v>26</v>
      </c>
      <c r="K64" s="3" t="s">
        <v>28</v>
      </c>
      <c r="L64" s="3" t="s">
        <v>499</v>
      </c>
      <c r="M64" s="12">
        <v>12</v>
      </c>
      <c r="N64" s="8">
        <v>43170</v>
      </c>
      <c r="O64" s="8">
        <v>43172</v>
      </c>
      <c r="P64" s="8">
        <f t="shared" si="14"/>
        <v>43537</v>
      </c>
      <c r="Q64" s="8">
        <f t="shared" si="16"/>
        <v>43537</v>
      </c>
      <c r="R64" s="11"/>
      <c r="S64" s="11"/>
      <c r="T64" s="11"/>
      <c r="U64" s="11" t="str">
        <f t="shared" si="0"/>
        <v>NB</v>
      </c>
      <c r="V64" s="11">
        <v>1156</v>
      </c>
      <c r="W64" s="11">
        <f t="shared" si="1"/>
        <v>1051.96</v>
      </c>
      <c r="X64" s="11">
        <f t="shared" si="2"/>
        <v>80.92</v>
      </c>
      <c r="Y64" s="11">
        <f t="shared" si="3"/>
        <v>23.12</v>
      </c>
      <c r="Z64" s="11">
        <f t="shared" si="4"/>
        <v>0</v>
      </c>
      <c r="AA64" s="11">
        <f t="shared" si="5"/>
        <v>0</v>
      </c>
      <c r="AB64" s="11">
        <f t="shared" si="6"/>
        <v>0.02</v>
      </c>
      <c r="AC64" s="11">
        <f t="shared" si="7"/>
        <v>23.12</v>
      </c>
      <c r="AD64" s="13">
        <f t="shared" si="8"/>
        <v>1.9266666666666667</v>
      </c>
      <c r="AE64" s="11" t="str">
        <f t="shared" si="9"/>
        <v>Paid in full</v>
      </c>
      <c r="AF64" s="11" t="str">
        <f t="shared" si="13"/>
        <v>Not Applicable</v>
      </c>
      <c r="AG64" s="11" t="str">
        <f t="shared" si="11"/>
        <v>Y</v>
      </c>
      <c r="AH64" s="8" t="str">
        <f t="shared" si="12"/>
        <v>Y</v>
      </c>
    </row>
    <row r="65" spans="1:34">
      <c r="A65" s="11">
        <v>463</v>
      </c>
      <c r="B65" s="3" t="s">
        <v>21</v>
      </c>
      <c r="C65" s="3" t="s">
        <v>23</v>
      </c>
      <c r="D65" s="3" t="s">
        <v>22</v>
      </c>
      <c r="E65" s="3" t="s">
        <v>24</v>
      </c>
      <c r="F65" s="3">
        <v>85004</v>
      </c>
      <c r="G65" s="3" t="s">
        <v>27</v>
      </c>
      <c r="H65" s="11" t="s">
        <v>25</v>
      </c>
      <c r="I65" s="11"/>
      <c r="J65" s="3" t="s">
        <v>26</v>
      </c>
      <c r="K65" s="3" t="s">
        <v>28</v>
      </c>
      <c r="L65" s="3" t="s">
        <v>500</v>
      </c>
      <c r="M65" s="12">
        <v>12</v>
      </c>
      <c r="N65" s="8">
        <v>43174</v>
      </c>
      <c r="O65" s="8">
        <v>43176</v>
      </c>
      <c r="P65" s="8">
        <f t="shared" si="14"/>
        <v>43541</v>
      </c>
      <c r="Q65" s="8">
        <f t="shared" si="16"/>
        <v>43541</v>
      </c>
      <c r="R65" s="11"/>
      <c r="S65" s="11"/>
      <c r="T65" s="11"/>
      <c r="U65" s="11" t="str">
        <f t="shared" si="0"/>
        <v>NB</v>
      </c>
      <c r="V65" s="11">
        <v>1123</v>
      </c>
      <c r="W65" s="11">
        <f t="shared" si="1"/>
        <v>1021.9300000000001</v>
      </c>
      <c r="X65" s="11">
        <f t="shared" si="2"/>
        <v>78.610000000000014</v>
      </c>
      <c r="Y65" s="11">
        <f t="shared" si="3"/>
        <v>22.46</v>
      </c>
      <c r="Z65" s="11">
        <f t="shared" si="4"/>
        <v>0</v>
      </c>
      <c r="AA65" s="11">
        <f t="shared" si="5"/>
        <v>0</v>
      </c>
      <c r="AB65" s="11">
        <f t="shared" si="6"/>
        <v>0.02</v>
      </c>
      <c r="AC65" s="11">
        <f t="shared" si="7"/>
        <v>22.46</v>
      </c>
      <c r="AD65" s="13">
        <f t="shared" si="8"/>
        <v>1.8716666666666668</v>
      </c>
      <c r="AE65" s="11" t="str">
        <f t="shared" si="9"/>
        <v>Paid in full</v>
      </c>
      <c r="AF65" s="11" t="str">
        <f t="shared" si="13"/>
        <v>Not Applicable</v>
      </c>
      <c r="AG65" s="11" t="str">
        <f t="shared" si="11"/>
        <v>Y</v>
      </c>
      <c r="AH65" s="8" t="str">
        <f t="shared" si="12"/>
        <v>Y</v>
      </c>
    </row>
    <row r="66" spans="1:34">
      <c r="A66" s="11">
        <v>464</v>
      </c>
      <c r="B66" s="3" t="s">
        <v>21</v>
      </c>
      <c r="C66" s="3" t="s">
        <v>23</v>
      </c>
      <c r="D66" s="3" t="s">
        <v>22</v>
      </c>
      <c r="E66" s="3" t="s">
        <v>24</v>
      </c>
      <c r="F66" s="3">
        <v>85004</v>
      </c>
      <c r="G66" s="3" t="s">
        <v>27</v>
      </c>
      <c r="H66" s="11" t="s">
        <v>25</v>
      </c>
      <c r="I66" s="11"/>
      <c r="J66" s="3" t="s">
        <v>26</v>
      </c>
      <c r="K66" s="3" t="s">
        <v>28</v>
      </c>
      <c r="L66" s="3" t="s">
        <v>501</v>
      </c>
      <c r="M66" s="12">
        <v>12</v>
      </c>
      <c r="N66" s="8">
        <v>43177</v>
      </c>
      <c r="O66" s="8">
        <v>43179</v>
      </c>
      <c r="P66" s="8">
        <f t="shared" si="14"/>
        <v>43544</v>
      </c>
      <c r="Q66" s="8">
        <f t="shared" si="16"/>
        <v>43544</v>
      </c>
      <c r="R66" s="11"/>
      <c r="S66" s="11"/>
      <c r="T66" s="11"/>
      <c r="U66" s="11" t="str">
        <f t="shared" si="0"/>
        <v>NB</v>
      </c>
      <c r="V66" s="11">
        <v>1123</v>
      </c>
      <c r="W66" s="11">
        <f t="shared" si="1"/>
        <v>1021.9300000000001</v>
      </c>
      <c r="X66" s="11">
        <f t="shared" si="2"/>
        <v>78.610000000000014</v>
      </c>
      <c r="Y66" s="11">
        <f t="shared" si="3"/>
        <v>22.46</v>
      </c>
      <c r="Z66" s="11">
        <f t="shared" si="4"/>
        <v>0</v>
      </c>
      <c r="AA66" s="11">
        <f t="shared" si="5"/>
        <v>0</v>
      </c>
      <c r="AB66" s="11">
        <f t="shared" si="6"/>
        <v>0.02</v>
      </c>
      <c r="AC66" s="11">
        <f t="shared" si="7"/>
        <v>22.46</v>
      </c>
      <c r="AD66" s="13">
        <f t="shared" si="8"/>
        <v>1.8716666666666668</v>
      </c>
      <c r="AE66" s="11" t="str">
        <f t="shared" si="9"/>
        <v>Paid in full</v>
      </c>
      <c r="AF66" s="11" t="str">
        <f t="shared" si="13"/>
        <v>Not Applicable</v>
      </c>
      <c r="AG66" s="11" t="str">
        <f t="shared" si="11"/>
        <v>Y</v>
      </c>
      <c r="AH66" s="8" t="str">
        <f t="shared" si="12"/>
        <v>Y</v>
      </c>
    </row>
    <row r="67" spans="1:34">
      <c r="A67" s="11">
        <v>465</v>
      </c>
      <c r="B67" s="3" t="s">
        <v>21</v>
      </c>
      <c r="C67" s="3" t="s">
        <v>23</v>
      </c>
      <c r="D67" s="3" t="s">
        <v>22</v>
      </c>
      <c r="E67" s="3" t="s">
        <v>24</v>
      </c>
      <c r="F67" s="3">
        <v>85004</v>
      </c>
      <c r="G67" s="3" t="s">
        <v>27</v>
      </c>
      <c r="H67" s="11" t="s">
        <v>25</v>
      </c>
      <c r="I67" s="11"/>
      <c r="J67" s="3" t="s">
        <v>26</v>
      </c>
      <c r="K67" s="3" t="s">
        <v>28</v>
      </c>
      <c r="L67" s="3" t="s">
        <v>502</v>
      </c>
      <c r="M67" s="12">
        <v>12</v>
      </c>
      <c r="N67" s="8">
        <v>43180</v>
      </c>
      <c r="O67" s="8">
        <v>43182</v>
      </c>
      <c r="P67" s="8">
        <f t="shared" si="14"/>
        <v>43547</v>
      </c>
      <c r="Q67" s="8">
        <f t="shared" si="16"/>
        <v>43547</v>
      </c>
      <c r="R67" s="11"/>
      <c r="S67" s="11"/>
      <c r="T67" s="11"/>
      <c r="U67" s="11" t="str">
        <f t="shared" ref="U67:U102" si="17">IF($S67&lt;&gt;"","CN",IF($R67&lt;&gt;"","RN",IF($R67="","NB")))</f>
        <v>NB</v>
      </c>
      <c r="V67" s="11">
        <v>1236</v>
      </c>
      <c r="W67" s="11">
        <f t="shared" ref="W67:W102" si="18">IF($AB67=0.02,$V67*0.91,IF($AB67=0.07,$V67*0.86,IF($AB67=0.03,$V67*0.9,IF($AB67=0.08,$V67*0.85))))</f>
        <v>1124.76</v>
      </c>
      <c r="X67" s="11">
        <f t="shared" ref="X67:X102" si="19">$V67*0.07</f>
        <v>86.52000000000001</v>
      </c>
      <c r="Y67" s="11">
        <f t="shared" ref="Y67:Y102" si="20">IF($O67&lt;&gt;"",$V67*0.02,0)</f>
        <v>24.72</v>
      </c>
      <c r="Z67" s="11">
        <f t="shared" ref="Z67:Z102" si="21">IF($R67&lt;&gt;"",$V67*0.05,0)</f>
        <v>0</v>
      </c>
      <c r="AA67" s="11">
        <f t="shared" ref="AA67:AA102" si="22">IF($T67&lt;&gt;"",$V67*0.01,0)</f>
        <v>0</v>
      </c>
      <c r="AB67" s="11">
        <f t="shared" ref="AB67:AB102" si="23">IF(AND($Y67&lt;&gt;"",$Z67=0,$AA67=0),0.02,IF(AND($Y67&lt;&gt;"",$Z67&lt;&gt;"",$AA67=0),0.07,IF(AND($Y67&lt;&gt;"",$Z67=0,$AA67&lt;&gt;""),0.03,IF(AND($Y67&lt;&gt;"",$Z67&lt;&gt;"",$AA67&lt;&gt;""),0.08))))</f>
        <v>0.02</v>
      </c>
      <c r="AC67" s="11">
        <f t="shared" ref="AC67:AC102" si="24">$Y67+$Z67+$AA67</f>
        <v>24.72</v>
      </c>
      <c r="AD67" s="13">
        <f t="shared" ref="AD67:AD102" si="25">$AC67/$M67</f>
        <v>2.06</v>
      </c>
      <c r="AE67" s="11" t="str">
        <f t="shared" ref="AE67:AE102" si="26">IF(OR($U67="NB",$U67="RN"),"Paid in full","Partial Amt Paid")</f>
        <v>Paid in full</v>
      </c>
      <c r="AF67" s="11" t="str">
        <f t="shared" si="13"/>
        <v>Not Applicable</v>
      </c>
      <c r="AG67" s="11" t="str">
        <f t="shared" ref="AG67:AG102" si="27">IF(OR($U67="NB",$U67="RN"),"Y","N")</f>
        <v>Y</v>
      </c>
      <c r="AH67" s="8" t="str">
        <f t="shared" ref="AH67:AH102" si="28">IF(AND($P67&gt;DATEVALUE("31-08-2018"),$U67&lt;&gt;"CN"),"Y","N")</f>
        <v>Y</v>
      </c>
    </row>
    <row r="68" spans="1:34">
      <c r="A68" s="11">
        <v>466</v>
      </c>
      <c r="B68" s="3" t="s">
        <v>21</v>
      </c>
      <c r="C68" s="3" t="s">
        <v>23</v>
      </c>
      <c r="D68" s="3" t="s">
        <v>22</v>
      </c>
      <c r="E68" s="3" t="s">
        <v>24</v>
      </c>
      <c r="F68" s="3">
        <v>85004</v>
      </c>
      <c r="G68" s="3" t="s">
        <v>27</v>
      </c>
      <c r="H68" s="11" t="s">
        <v>25</v>
      </c>
      <c r="I68" s="11"/>
      <c r="J68" s="3" t="s">
        <v>26</v>
      </c>
      <c r="K68" s="3" t="s">
        <v>28</v>
      </c>
      <c r="L68" s="3" t="s">
        <v>503</v>
      </c>
      <c r="M68" s="12">
        <v>12</v>
      </c>
      <c r="N68" s="8">
        <v>43183</v>
      </c>
      <c r="O68" s="8">
        <v>43185</v>
      </c>
      <c r="P68" s="8">
        <f t="shared" si="14"/>
        <v>43550</v>
      </c>
      <c r="Q68" s="8">
        <f t="shared" si="16"/>
        <v>43550</v>
      </c>
      <c r="R68" s="11"/>
      <c r="S68" s="11"/>
      <c r="T68" s="11"/>
      <c r="U68" s="11" t="str">
        <f t="shared" si="17"/>
        <v>NB</v>
      </c>
      <c r="V68" s="11">
        <v>1523</v>
      </c>
      <c r="W68" s="11">
        <f t="shared" si="18"/>
        <v>1385.93</v>
      </c>
      <c r="X68" s="11">
        <f t="shared" si="19"/>
        <v>106.61000000000001</v>
      </c>
      <c r="Y68" s="11">
        <f t="shared" si="20"/>
        <v>30.46</v>
      </c>
      <c r="Z68" s="11">
        <f t="shared" si="21"/>
        <v>0</v>
      </c>
      <c r="AA68" s="11">
        <f t="shared" si="22"/>
        <v>0</v>
      </c>
      <c r="AB68" s="11">
        <f t="shared" si="23"/>
        <v>0.02</v>
      </c>
      <c r="AC68" s="11">
        <f t="shared" si="24"/>
        <v>30.46</v>
      </c>
      <c r="AD68" s="13">
        <f t="shared" si="25"/>
        <v>2.5383333333333336</v>
      </c>
      <c r="AE68" s="11" t="str">
        <f t="shared" si="26"/>
        <v>Paid in full</v>
      </c>
      <c r="AF68" s="11" t="str">
        <f t="shared" si="13"/>
        <v>Not Applicable</v>
      </c>
      <c r="AG68" s="11" t="str">
        <f t="shared" si="27"/>
        <v>Y</v>
      </c>
      <c r="AH68" s="8" t="str">
        <f t="shared" si="28"/>
        <v>Y</v>
      </c>
    </row>
    <row r="69" spans="1:34">
      <c r="A69" s="11">
        <v>467</v>
      </c>
      <c r="B69" s="3" t="s">
        <v>21</v>
      </c>
      <c r="C69" s="3" t="s">
        <v>23</v>
      </c>
      <c r="D69" s="3" t="s">
        <v>22</v>
      </c>
      <c r="E69" s="3" t="s">
        <v>24</v>
      </c>
      <c r="F69" s="3">
        <v>85004</v>
      </c>
      <c r="G69" s="3" t="s">
        <v>27</v>
      </c>
      <c r="H69" s="11" t="s">
        <v>25</v>
      </c>
      <c r="I69" s="11"/>
      <c r="J69" s="3" t="s">
        <v>26</v>
      </c>
      <c r="K69" s="3" t="s">
        <v>28</v>
      </c>
      <c r="L69" s="3" t="s">
        <v>504</v>
      </c>
      <c r="M69" s="12">
        <v>12</v>
      </c>
      <c r="N69" s="8">
        <v>43186</v>
      </c>
      <c r="O69" s="8">
        <v>43188</v>
      </c>
      <c r="P69" s="8">
        <f t="shared" si="14"/>
        <v>43553</v>
      </c>
      <c r="Q69" s="8">
        <f t="shared" si="16"/>
        <v>43553</v>
      </c>
      <c r="R69" s="11"/>
      <c r="S69" s="11"/>
      <c r="T69" s="11"/>
      <c r="U69" s="11" t="str">
        <f t="shared" si="17"/>
        <v>NB</v>
      </c>
      <c r="V69" s="11">
        <v>1452</v>
      </c>
      <c r="W69" s="11">
        <f t="shared" si="18"/>
        <v>1321.32</v>
      </c>
      <c r="X69" s="11">
        <f t="shared" si="19"/>
        <v>101.64000000000001</v>
      </c>
      <c r="Y69" s="11">
        <f t="shared" si="20"/>
        <v>29.04</v>
      </c>
      <c r="Z69" s="11">
        <f t="shared" si="21"/>
        <v>0</v>
      </c>
      <c r="AA69" s="11">
        <f t="shared" si="22"/>
        <v>0</v>
      </c>
      <c r="AB69" s="11">
        <f t="shared" si="23"/>
        <v>0.02</v>
      </c>
      <c r="AC69" s="11">
        <f t="shared" si="24"/>
        <v>29.04</v>
      </c>
      <c r="AD69" s="13">
        <f t="shared" si="25"/>
        <v>2.42</v>
      </c>
      <c r="AE69" s="11" t="str">
        <f t="shared" si="26"/>
        <v>Paid in full</v>
      </c>
      <c r="AF69" s="11" t="str">
        <f t="shared" si="13"/>
        <v>Not Applicable</v>
      </c>
      <c r="AG69" s="11" t="str">
        <f t="shared" si="27"/>
        <v>Y</v>
      </c>
      <c r="AH69" s="8" t="str">
        <f t="shared" si="28"/>
        <v>Y</v>
      </c>
    </row>
    <row r="70" spans="1:34">
      <c r="A70" s="11">
        <v>468</v>
      </c>
      <c r="B70" s="3" t="s">
        <v>21</v>
      </c>
      <c r="C70" s="3" t="s">
        <v>23</v>
      </c>
      <c r="D70" s="3" t="s">
        <v>22</v>
      </c>
      <c r="E70" s="3" t="s">
        <v>24</v>
      </c>
      <c r="F70" s="3">
        <v>85004</v>
      </c>
      <c r="G70" s="3" t="s">
        <v>27</v>
      </c>
      <c r="H70" s="11" t="s">
        <v>25</v>
      </c>
      <c r="I70" s="11"/>
      <c r="J70" s="3" t="s">
        <v>26</v>
      </c>
      <c r="K70" s="3" t="s">
        <v>28</v>
      </c>
      <c r="L70" s="3" t="s">
        <v>505</v>
      </c>
      <c r="M70" s="12">
        <v>12</v>
      </c>
      <c r="N70" s="8">
        <v>43191</v>
      </c>
      <c r="O70" s="8">
        <v>43193</v>
      </c>
      <c r="P70" s="8">
        <f t="shared" si="14"/>
        <v>43558</v>
      </c>
      <c r="Q70" s="8">
        <f t="shared" si="16"/>
        <v>43558</v>
      </c>
      <c r="R70" s="11"/>
      <c r="S70" s="11"/>
      <c r="T70" s="11"/>
      <c r="U70" s="11" t="str">
        <f t="shared" si="17"/>
        <v>NB</v>
      </c>
      <c r="V70" s="11">
        <v>1236</v>
      </c>
      <c r="W70" s="11">
        <f t="shared" si="18"/>
        <v>1124.76</v>
      </c>
      <c r="X70" s="11">
        <f t="shared" si="19"/>
        <v>86.52000000000001</v>
      </c>
      <c r="Y70" s="11">
        <f t="shared" si="20"/>
        <v>24.72</v>
      </c>
      <c r="Z70" s="11">
        <f t="shared" si="21"/>
        <v>0</v>
      </c>
      <c r="AA70" s="11">
        <f t="shared" si="22"/>
        <v>0</v>
      </c>
      <c r="AB70" s="11">
        <f t="shared" si="23"/>
        <v>0.02</v>
      </c>
      <c r="AC70" s="11">
        <f t="shared" si="24"/>
        <v>24.72</v>
      </c>
      <c r="AD70" s="13">
        <f t="shared" si="25"/>
        <v>2.06</v>
      </c>
      <c r="AE70" s="11" t="str">
        <f t="shared" si="26"/>
        <v>Paid in full</v>
      </c>
      <c r="AF70" s="11" t="str">
        <f t="shared" ref="AF70:AF102" si="29">IF($S70&lt;&gt;"","Missed Comm","Not Applicable")</f>
        <v>Not Applicable</v>
      </c>
      <c r="AG70" s="11" t="str">
        <f t="shared" si="27"/>
        <v>Y</v>
      </c>
      <c r="AH70" s="8" t="str">
        <f t="shared" si="28"/>
        <v>Y</v>
      </c>
    </row>
    <row r="71" spans="1:34">
      <c r="A71" s="11">
        <v>469</v>
      </c>
      <c r="B71" s="3" t="s">
        <v>21</v>
      </c>
      <c r="C71" s="3" t="s">
        <v>23</v>
      </c>
      <c r="D71" s="3" t="s">
        <v>22</v>
      </c>
      <c r="E71" s="3" t="s">
        <v>24</v>
      </c>
      <c r="F71" s="3">
        <v>85004</v>
      </c>
      <c r="G71" s="3" t="s">
        <v>27</v>
      </c>
      <c r="H71" s="11" t="s">
        <v>25</v>
      </c>
      <c r="I71" s="11"/>
      <c r="J71" s="3" t="s">
        <v>26</v>
      </c>
      <c r="K71" s="3" t="s">
        <v>28</v>
      </c>
      <c r="L71" s="3" t="s">
        <v>506</v>
      </c>
      <c r="M71" s="12">
        <v>12</v>
      </c>
      <c r="N71" s="8">
        <v>43194</v>
      </c>
      <c r="O71" s="8">
        <v>43196</v>
      </c>
      <c r="P71" s="8">
        <f t="shared" si="14"/>
        <v>43561</v>
      </c>
      <c r="Q71" s="8">
        <f t="shared" si="16"/>
        <v>43561</v>
      </c>
      <c r="R71" s="11"/>
      <c r="S71" s="11"/>
      <c r="T71" s="11"/>
      <c r="U71" s="11" t="str">
        <f t="shared" si="17"/>
        <v>NB</v>
      </c>
      <c r="V71" s="11">
        <v>1254</v>
      </c>
      <c r="W71" s="11">
        <f t="shared" si="18"/>
        <v>1141.1400000000001</v>
      </c>
      <c r="X71" s="11">
        <f t="shared" si="19"/>
        <v>87.780000000000015</v>
      </c>
      <c r="Y71" s="11">
        <f t="shared" si="20"/>
        <v>25.080000000000002</v>
      </c>
      <c r="Z71" s="11">
        <f t="shared" si="21"/>
        <v>0</v>
      </c>
      <c r="AA71" s="11">
        <f t="shared" si="22"/>
        <v>0</v>
      </c>
      <c r="AB71" s="11">
        <f t="shared" si="23"/>
        <v>0.02</v>
      </c>
      <c r="AC71" s="11">
        <f t="shared" si="24"/>
        <v>25.080000000000002</v>
      </c>
      <c r="AD71" s="13">
        <f t="shared" si="25"/>
        <v>2.0900000000000003</v>
      </c>
      <c r="AE71" s="11" t="str">
        <f t="shared" si="26"/>
        <v>Paid in full</v>
      </c>
      <c r="AF71" s="11" t="str">
        <f t="shared" si="29"/>
        <v>Not Applicable</v>
      </c>
      <c r="AG71" s="11" t="str">
        <f t="shared" si="27"/>
        <v>Y</v>
      </c>
      <c r="AH71" s="8" t="str">
        <f t="shared" si="28"/>
        <v>Y</v>
      </c>
    </row>
    <row r="72" spans="1:34">
      <c r="A72" s="11">
        <v>470</v>
      </c>
      <c r="B72" s="3" t="s">
        <v>21</v>
      </c>
      <c r="C72" s="3" t="s">
        <v>23</v>
      </c>
      <c r="D72" s="3" t="s">
        <v>22</v>
      </c>
      <c r="E72" s="3" t="s">
        <v>24</v>
      </c>
      <c r="F72" s="3">
        <v>85004</v>
      </c>
      <c r="G72" s="3" t="s">
        <v>27</v>
      </c>
      <c r="H72" s="11" t="s">
        <v>25</v>
      </c>
      <c r="I72" s="11"/>
      <c r="J72" s="3" t="s">
        <v>26</v>
      </c>
      <c r="K72" s="3" t="s">
        <v>28</v>
      </c>
      <c r="L72" s="3" t="s">
        <v>507</v>
      </c>
      <c r="M72" s="12">
        <v>12</v>
      </c>
      <c r="N72" s="8">
        <v>43197</v>
      </c>
      <c r="O72" s="8">
        <v>43199</v>
      </c>
      <c r="P72" s="8">
        <f t="shared" si="14"/>
        <v>43564</v>
      </c>
      <c r="Q72" s="8">
        <f t="shared" si="16"/>
        <v>43564</v>
      </c>
      <c r="R72" s="11"/>
      <c r="S72" s="11"/>
      <c r="T72" s="11"/>
      <c r="U72" s="11" t="str">
        <f t="shared" si="17"/>
        <v>NB</v>
      </c>
      <c r="V72" s="11">
        <v>1254</v>
      </c>
      <c r="W72" s="11">
        <f t="shared" si="18"/>
        <v>1141.1400000000001</v>
      </c>
      <c r="X72" s="11">
        <f t="shared" si="19"/>
        <v>87.780000000000015</v>
      </c>
      <c r="Y72" s="11">
        <f t="shared" si="20"/>
        <v>25.080000000000002</v>
      </c>
      <c r="Z72" s="11">
        <f t="shared" si="21"/>
        <v>0</v>
      </c>
      <c r="AA72" s="11">
        <f t="shared" si="22"/>
        <v>0</v>
      </c>
      <c r="AB72" s="11">
        <f t="shared" si="23"/>
        <v>0.02</v>
      </c>
      <c r="AC72" s="11">
        <f t="shared" si="24"/>
        <v>25.080000000000002</v>
      </c>
      <c r="AD72" s="13">
        <f t="shared" si="25"/>
        <v>2.0900000000000003</v>
      </c>
      <c r="AE72" s="11" t="str">
        <f t="shared" si="26"/>
        <v>Paid in full</v>
      </c>
      <c r="AF72" s="11" t="str">
        <f t="shared" si="29"/>
        <v>Not Applicable</v>
      </c>
      <c r="AG72" s="11" t="str">
        <f t="shared" si="27"/>
        <v>Y</v>
      </c>
      <c r="AH72" s="8" t="str">
        <f t="shared" si="28"/>
        <v>Y</v>
      </c>
    </row>
    <row r="73" spans="1:34">
      <c r="A73" s="11">
        <v>471</v>
      </c>
      <c r="B73" s="3" t="s">
        <v>21</v>
      </c>
      <c r="C73" s="3" t="s">
        <v>23</v>
      </c>
      <c r="D73" s="3" t="s">
        <v>22</v>
      </c>
      <c r="E73" s="3" t="s">
        <v>24</v>
      </c>
      <c r="F73" s="3">
        <v>85004</v>
      </c>
      <c r="G73" s="3" t="s">
        <v>27</v>
      </c>
      <c r="H73" s="11" t="s">
        <v>25</v>
      </c>
      <c r="I73" s="11"/>
      <c r="J73" s="3" t="s">
        <v>26</v>
      </c>
      <c r="K73" s="3" t="s">
        <v>28</v>
      </c>
      <c r="L73" s="3" t="s">
        <v>508</v>
      </c>
      <c r="M73" s="12">
        <v>12</v>
      </c>
      <c r="N73" s="8">
        <v>43200</v>
      </c>
      <c r="O73" s="8">
        <v>43202</v>
      </c>
      <c r="P73" s="8">
        <f t="shared" si="14"/>
        <v>43567</v>
      </c>
      <c r="Q73" s="8">
        <f t="shared" si="16"/>
        <v>43567</v>
      </c>
      <c r="R73" s="11"/>
      <c r="S73" s="11"/>
      <c r="T73" s="11"/>
      <c r="U73" s="11" t="str">
        <f t="shared" si="17"/>
        <v>NB</v>
      </c>
      <c r="V73" s="11">
        <v>1254</v>
      </c>
      <c r="W73" s="11">
        <f t="shared" si="18"/>
        <v>1141.1400000000001</v>
      </c>
      <c r="X73" s="11">
        <f t="shared" si="19"/>
        <v>87.780000000000015</v>
      </c>
      <c r="Y73" s="11">
        <f t="shared" si="20"/>
        <v>25.080000000000002</v>
      </c>
      <c r="Z73" s="11">
        <f t="shared" si="21"/>
        <v>0</v>
      </c>
      <c r="AA73" s="11">
        <f t="shared" si="22"/>
        <v>0</v>
      </c>
      <c r="AB73" s="11">
        <f t="shared" si="23"/>
        <v>0.02</v>
      </c>
      <c r="AC73" s="11">
        <f t="shared" si="24"/>
        <v>25.080000000000002</v>
      </c>
      <c r="AD73" s="13">
        <f t="shared" si="25"/>
        <v>2.0900000000000003</v>
      </c>
      <c r="AE73" s="11" t="str">
        <f t="shared" si="26"/>
        <v>Paid in full</v>
      </c>
      <c r="AF73" s="11" t="str">
        <f t="shared" si="29"/>
        <v>Not Applicable</v>
      </c>
      <c r="AG73" s="11" t="str">
        <f t="shared" si="27"/>
        <v>Y</v>
      </c>
      <c r="AH73" s="8" t="str">
        <f t="shared" si="28"/>
        <v>Y</v>
      </c>
    </row>
    <row r="74" spans="1:34">
      <c r="A74" s="11">
        <v>472</v>
      </c>
      <c r="B74" s="3" t="s">
        <v>21</v>
      </c>
      <c r="C74" s="3" t="s">
        <v>23</v>
      </c>
      <c r="D74" s="3" t="s">
        <v>22</v>
      </c>
      <c r="E74" s="3" t="s">
        <v>24</v>
      </c>
      <c r="F74" s="3">
        <v>85004</v>
      </c>
      <c r="G74" s="3" t="s">
        <v>27</v>
      </c>
      <c r="H74" s="11" t="s">
        <v>25</v>
      </c>
      <c r="I74" s="11"/>
      <c r="J74" s="3" t="s">
        <v>26</v>
      </c>
      <c r="K74" s="3" t="s">
        <v>28</v>
      </c>
      <c r="L74" s="3" t="s">
        <v>509</v>
      </c>
      <c r="M74" s="12">
        <v>12</v>
      </c>
      <c r="N74" s="8">
        <v>43203</v>
      </c>
      <c r="O74" s="8">
        <v>43205</v>
      </c>
      <c r="P74" s="8">
        <f t="shared" si="14"/>
        <v>43570</v>
      </c>
      <c r="Q74" s="8">
        <f t="shared" si="16"/>
        <v>43570</v>
      </c>
      <c r="R74" s="11"/>
      <c r="S74" s="11"/>
      <c r="T74" s="11"/>
      <c r="U74" s="11" t="str">
        <f t="shared" si="17"/>
        <v>NB</v>
      </c>
      <c r="V74" s="11">
        <v>1235</v>
      </c>
      <c r="W74" s="11">
        <f t="shared" si="18"/>
        <v>1123.8500000000001</v>
      </c>
      <c r="X74" s="11">
        <f t="shared" si="19"/>
        <v>86.45</v>
      </c>
      <c r="Y74" s="11">
        <f t="shared" si="20"/>
        <v>24.7</v>
      </c>
      <c r="Z74" s="11">
        <f t="shared" si="21"/>
        <v>0</v>
      </c>
      <c r="AA74" s="11">
        <f t="shared" si="22"/>
        <v>0</v>
      </c>
      <c r="AB74" s="11">
        <f t="shared" si="23"/>
        <v>0.02</v>
      </c>
      <c r="AC74" s="11">
        <f t="shared" si="24"/>
        <v>24.7</v>
      </c>
      <c r="AD74" s="13">
        <f t="shared" si="25"/>
        <v>2.0583333333333331</v>
      </c>
      <c r="AE74" s="11" t="str">
        <f t="shared" si="26"/>
        <v>Paid in full</v>
      </c>
      <c r="AF74" s="11" t="str">
        <f t="shared" si="29"/>
        <v>Not Applicable</v>
      </c>
      <c r="AG74" s="11" t="str">
        <f t="shared" si="27"/>
        <v>Y</v>
      </c>
      <c r="AH74" s="8" t="str">
        <f t="shared" si="28"/>
        <v>Y</v>
      </c>
    </row>
    <row r="75" spans="1:34">
      <c r="A75" s="11">
        <v>473</v>
      </c>
      <c r="B75" s="3" t="s">
        <v>21</v>
      </c>
      <c r="C75" s="3" t="s">
        <v>23</v>
      </c>
      <c r="D75" s="3" t="s">
        <v>22</v>
      </c>
      <c r="E75" s="3" t="s">
        <v>24</v>
      </c>
      <c r="F75" s="3">
        <v>85004</v>
      </c>
      <c r="G75" s="3" t="s">
        <v>27</v>
      </c>
      <c r="H75" s="11" t="s">
        <v>25</v>
      </c>
      <c r="I75" s="11"/>
      <c r="J75" s="3" t="s">
        <v>26</v>
      </c>
      <c r="K75" s="3" t="s">
        <v>28</v>
      </c>
      <c r="L75" s="3" t="s">
        <v>510</v>
      </c>
      <c r="M75" s="12">
        <v>12</v>
      </c>
      <c r="N75" s="8">
        <v>43206</v>
      </c>
      <c r="O75" s="8">
        <v>43208</v>
      </c>
      <c r="P75" s="8">
        <f t="shared" si="14"/>
        <v>43573</v>
      </c>
      <c r="Q75" s="8">
        <f t="shared" si="16"/>
        <v>43573</v>
      </c>
      <c r="R75" s="11"/>
      <c r="S75" s="11"/>
      <c r="T75" s="11"/>
      <c r="U75" s="11" t="str">
        <f t="shared" si="17"/>
        <v>NB</v>
      </c>
      <c r="V75" s="11">
        <v>1236</v>
      </c>
      <c r="W75" s="11">
        <f t="shared" si="18"/>
        <v>1124.76</v>
      </c>
      <c r="X75" s="11">
        <f t="shared" si="19"/>
        <v>86.52000000000001</v>
      </c>
      <c r="Y75" s="11">
        <f t="shared" si="20"/>
        <v>24.72</v>
      </c>
      <c r="Z75" s="11">
        <f t="shared" si="21"/>
        <v>0</v>
      </c>
      <c r="AA75" s="11">
        <f t="shared" si="22"/>
        <v>0</v>
      </c>
      <c r="AB75" s="11">
        <f t="shared" si="23"/>
        <v>0.02</v>
      </c>
      <c r="AC75" s="11">
        <f t="shared" si="24"/>
        <v>24.72</v>
      </c>
      <c r="AD75" s="13">
        <f t="shared" si="25"/>
        <v>2.06</v>
      </c>
      <c r="AE75" s="11" t="str">
        <f t="shared" si="26"/>
        <v>Paid in full</v>
      </c>
      <c r="AF75" s="11" t="str">
        <f t="shared" si="29"/>
        <v>Not Applicable</v>
      </c>
      <c r="AG75" s="11" t="str">
        <f t="shared" si="27"/>
        <v>Y</v>
      </c>
      <c r="AH75" s="8" t="str">
        <f t="shared" si="28"/>
        <v>Y</v>
      </c>
    </row>
    <row r="76" spans="1:34">
      <c r="A76" s="11">
        <v>474</v>
      </c>
      <c r="B76" s="3" t="s">
        <v>21</v>
      </c>
      <c r="C76" s="3" t="s">
        <v>23</v>
      </c>
      <c r="D76" s="3" t="s">
        <v>22</v>
      </c>
      <c r="E76" s="3" t="s">
        <v>24</v>
      </c>
      <c r="F76" s="3">
        <v>85004</v>
      </c>
      <c r="G76" s="3" t="s">
        <v>27</v>
      </c>
      <c r="H76" s="11" t="s">
        <v>25</v>
      </c>
      <c r="I76" s="11"/>
      <c r="J76" s="3" t="s">
        <v>26</v>
      </c>
      <c r="K76" s="3" t="s">
        <v>28</v>
      </c>
      <c r="L76" s="3" t="s">
        <v>511</v>
      </c>
      <c r="M76" s="12">
        <v>12</v>
      </c>
      <c r="N76" s="8">
        <v>43209</v>
      </c>
      <c r="O76" s="8">
        <v>43364</v>
      </c>
      <c r="P76" s="8">
        <f t="shared" si="14"/>
        <v>43729</v>
      </c>
      <c r="Q76" s="8">
        <f t="shared" si="16"/>
        <v>43729</v>
      </c>
      <c r="R76" s="11"/>
      <c r="S76" s="11"/>
      <c r="T76" s="11"/>
      <c r="U76" s="11" t="str">
        <f t="shared" si="17"/>
        <v>NB</v>
      </c>
      <c r="V76" s="11">
        <v>1237</v>
      </c>
      <c r="W76" s="11">
        <f t="shared" si="18"/>
        <v>1125.67</v>
      </c>
      <c r="X76" s="11">
        <f t="shared" si="19"/>
        <v>86.59</v>
      </c>
      <c r="Y76" s="11">
        <f t="shared" si="20"/>
        <v>24.740000000000002</v>
      </c>
      <c r="Z76" s="11">
        <f t="shared" si="21"/>
        <v>0</v>
      </c>
      <c r="AA76" s="11">
        <f t="shared" si="22"/>
        <v>0</v>
      </c>
      <c r="AB76" s="11">
        <f t="shared" si="23"/>
        <v>0.02</v>
      </c>
      <c r="AC76" s="11">
        <f t="shared" si="24"/>
        <v>24.740000000000002</v>
      </c>
      <c r="AD76" s="13">
        <f t="shared" si="25"/>
        <v>2.061666666666667</v>
      </c>
      <c r="AE76" s="11" t="str">
        <f t="shared" si="26"/>
        <v>Paid in full</v>
      </c>
      <c r="AF76" s="11" t="str">
        <f t="shared" si="29"/>
        <v>Not Applicable</v>
      </c>
      <c r="AG76" s="11" t="str">
        <f t="shared" si="27"/>
        <v>Y</v>
      </c>
      <c r="AH76" s="8" t="str">
        <f t="shared" si="28"/>
        <v>Y</v>
      </c>
    </row>
    <row r="77" spans="1:34">
      <c r="A77" s="11">
        <v>475</v>
      </c>
      <c r="B77" s="3" t="s">
        <v>21</v>
      </c>
      <c r="C77" s="3" t="s">
        <v>23</v>
      </c>
      <c r="D77" s="3" t="s">
        <v>22</v>
      </c>
      <c r="E77" s="3" t="s">
        <v>24</v>
      </c>
      <c r="F77" s="3">
        <v>85004</v>
      </c>
      <c r="G77" s="3" t="s">
        <v>27</v>
      </c>
      <c r="H77" s="11" t="s">
        <v>25</v>
      </c>
      <c r="I77" s="11"/>
      <c r="J77" s="3" t="s">
        <v>26</v>
      </c>
      <c r="K77" s="3" t="s">
        <v>28</v>
      </c>
      <c r="L77" s="3" t="s">
        <v>512</v>
      </c>
      <c r="M77" s="12">
        <v>12</v>
      </c>
      <c r="N77" s="8">
        <v>43212</v>
      </c>
      <c r="O77" s="8">
        <v>43214</v>
      </c>
      <c r="P77" s="8">
        <f t="shared" si="14"/>
        <v>43579</v>
      </c>
      <c r="Q77" s="8">
        <f t="shared" si="16"/>
        <v>43579</v>
      </c>
      <c r="R77" s="11"/>
      <c r="S77" s="11"/>
      <c r="T77" s="11"/>
      <c r="U77" s="11" t="str">
        <f t="shared" si="17"/>
        <v>NB</v>
      </c>
      <c r="V77" s="11">
        <v>1238</v>
      </c>
      <c r="W77" s="11">
        <f t="shared" si="18"/>
        <v>1126.58</v>
      </c>
      <c r="X77" s="11">
        <f t="shared" si="19"/>
        <v>86.660000000000011</v>
      </c>
      <c r="Y77" s="11">
        <f t="shared" si="20"/>
        <v>24.76</v>
      </c>
      <c r="Z77" s="11">
        <f t="shared" si="21"/>
        <v>0</v>
      </c>
      <c r="AA77" s="11">
        <f t="shared" si="22"/>
        <v>0</v>
      </c>
      <c r="AB77" s="11">
        <f t="shared" si="23"/>
        <v>0.02</v>
      </c>
      <c r="AC77" s="11">
        <f t="shared" si="24"/>
        <v>24.76</v>
      </c>
      <c r="AD77" s="13">
        <f t="shared" si="25"/>
        <v>2.0633333333333335</v>
      </c>
      <c r="AE77" s="11" t="str">
        <f t="shared" si="26"/>
        <v>Paid in full</v>
      </c>
      <c r="AF77" s="11" t="str">
        <f t="shared" si="29"/>
        <v>Not Applicable</v>
      </c>
      <c r="AG77" s="11" t="str">
        <f t="shared" si="27"/>
        <v>Y</v>
      </c>
      <c r="AH77" s="8" t="str">
        <f t="shared" si="28"/>
        <v>Y</v>
      </c>
    </row>
    <row r="78" spans="1:34">
      <c r="A78" s="11">
        <v>476</v>
      </c>
      <c r="B78" s="3" t="s">
        <v>21</v>
      </c>
      <c r="C78" s="3" t="s">
        <v>23</v>
      </c>
      <c r="D78" s="3" t="s">
        <v>22</v>
      </c>
      <c r="E78" s="3" t="s">
        <v>24</v>
      </c>
      <c r="F78" s="3">
        <v>85004</v>
      </c>
      <c r="G78" s="3" t="s">
        <v>27</v>
      </c>
      <c r="H78" s="11" t="s">
        <v>25</v>
      </c>
      <c r="I78" s="11"/>
      <c r="J78" s="3" t="s">
        <v>26</v>
      </c>
      <c r="K78" s="3" t="s">
        <v>28</v>
      </c>
      <c r="L78" s="3" t="s">
        <v>513</v>
      </c>
      <c r="M78" s="12">
        <v>12</v>
      </c>
      <c r="N78" s="8">
        <v>43215</v>
      </c>
      <c r="O78" s="8">
        <v>43217</v>
      </c>
      <c r="P78" s="8">
        <f t="shared" si="14"/>
        <v>43582</v>
      </c>
      <c r="Q78" s="8">
        <f t="shared" si="16"/>
        <v>43582</v>
      </c>
      <c r="R78" s="11"/>
      <c r="S78" s="11"/>
      <c r="T78" s="11"/>
      <c r="U78" s="11" t="str">
        <f t="shared" si="17"/>
        <v>NB</v>
      </c>
      <c r="V78" s="11">
        <v>1239</v>
      </c>
      <c r="W78" s="11">
        <f t="shared" si="18"/>
        <v>1127.49</v>
      </c>
      <c r="X78" s="11">
        <f t="shared" si="19"/>
        <v>86.73</v>
      </c>
      <c r="Y78" s="11">
        <f t="shared" si="20"/>
        <v>24.78</v>
      </c>
      <c r="Z78" s="11">
        <f t="shared" si="21"/>
        <v>0</v>
      </c>
      <c r="AA78" s="11">
        <f t="shared" si="22"/>
        <v>0</v>
      </c>
      <c r="AB78" s="11">
        <f t="shared" si="23"/>
        <v>0.02</v>
      </c>
      <c r="AC78" s="11">
        <f t="shared" si="24"/>
        <v>24.78</v>
      </c>
      <c r="AD78" s="13">
        <f t="shared" si="25"/>
        <v>2.0649999999999999</v>
      </c>
      <c r="AE78" s="11" t="str">
        <f t="shared" si="26"/>
        <v>Paid in full</v>
      </c>
      <c r="AF78" s="11" t="str">
        <f t="shared" si="29"/>
        <v>Not Applicable</v>
      </c>
      <c r="AG78" s="11" t="str">
        <f t="shared" si="27"/>
        <v>Y</v>
      </c>
      <c r="AH78" s="8" t="str">
        <f t="shared" si="28"/>
        <v>Y</v>
      </c>
    </row>
    <row r="79" spans="1:34">
      <c r="A79" s="11">
        <v>477</v>
      </c>
      <c r="B79" s="3" t="s">
        <v>21</v>
      </c>
      <c r="C79" s="3" t="s">
        <v>23</v>
      </c>
      <c r="D79" s="3" t="s">
        <v>22</v>
      </c>
      <c r="E79" s="3" t="s">
        <v>24</v>
      </c>
      <c r="F79" s="3">
        <v>85004</v>
      </c>
      <c r="G79" s="3" t="s">
        <v>27</v>
      </c>
      <c r="H79" s="11" t="s">
        <v>25</v>
      </c>
      <c r="I79" s="11"/>
      <c r="J79" s="3" t="s">
        <v>26</v>
      </c>
      <c r="K79" s="3" t="s">
        <v>28</v>
      </c>
      <c r="L79" s="3" t="s">
        <v>514</v>
      </c>
      <c r="M79" s="12">
        <v>12</v>
      </c>
      <c r="N79" s="8">
        <v>43218</v>
      </c>
      <c r="O79" s="8">
        <v>43220</v>
      </c>
      <c r="P79" s="8">
        <f t="shared" si="14"/>
        <v>43585</v>
      </c>
      <c r="Q79" s="8">
        <f t="shared" si="16"/>
        <v>43585</v>
      </c>
      <c r="R79" s="11"/>
      <c r="S79" s="11"/>
      <c r="T79" s="11"/>
      <c r="U79" s="11" t="str">
        <f t="shared" si="17"/>
        <v>NB</v>
      </c>
      <c r="V79" s="11">
        <v>1240</v>
      </c>
      <c r="W79" s="11">
        <f t="shared" si="18"/>
        <v>1128.4000000000001</v>
      </c>
      <c r="X79" s="11">
        <f t="shared" si="19"/>
        <v>86.800000000000011</v>
      </c>
      <c r="Y79" s="11">
        <f t="shared" si="20"/>
        <v>24.8</v>
      </c>
      <c r="Z79" s="11">
        <f t="shared" si="21"/>
        <v>0</v>
      </c>
      <c r="AA79" s="11">
        <f t="shared" si="22"/>
        <v>0</v>
      </c>
      <c r="AB79" s="11">
        <f t="shared" si="23"/>
        <v>0.02</v>
      </c>
      <c r="AC79" s="11">
        <f t="shared" si="24"/>
        <v>24.8</v>
      </c>
      <c r="AD79" s="13">
        <f t="shared" si="25"/>
        <v>2.0666666666666669</v>
      </c>
      <c r="AE79" s="11" t="str">
        <f t="shared" si="26"/>
        <v>Paid in full</v>
      </c>
      <c r="AF79" s="11" t="str">
        <f t="shared" si="29"/>
        <v>Not Applicable</v>
      </c>
      <c r="AG79" s="11" t="str">
        <f t="shared" si="27"/>
        <v>Y</v>
      </c>
      <c r="AH79" s="8" t="str">
        <f t="shared" si="28"/>
        <v>Y</v>
      </c>
    </row>
    <row r="80" spans="1:34">
      <c r="A80" s="11">
        <v>478</v>
      </c>
      <c r="B80" s="3" t="s">
        <v>21</v>
      </c>
      <c r="C80" s="3" t="s">
        <v>23</v>
      </c>
      <c r="D80" s="3" t="s">
        <v>22</v>
      </c>
      <c r="E80" s="3" t="s">
        <v>24</v>
      </c>
      <c r="F80" s="3">
        <v>85004</v>
      </c>
      <c r="G80" s="3" t="s">
        <v>27</v>
      </c>
      <c r="H80" s="11" t="s">
        <v>25</v>
      </c>
      <c r="I80" s="11"/>
      <c r="J80" s="3" t="s">
        <v>26</v>
      </c>
      <c r="K80" s="3" t="s">
        <v>28</v>
      </c>
      <c r="L80" s="3" t="s">
        <v>515</v>
      </c>
      <c r="M80" s="12">
        <v>12</v>
      </c>
      <c r="N80" s="8">
        <v>43222</v>
      </c>
      <c r="O80" s="8">
        <v>43224</v>
      </c>
      <c r="P80" s="8">
        <f t="shared" ref="P80:P102" si="30">EDATE(O80,M80)</f>
        <v>43589</v>
      </c>
      <c r="Q80" s="8">
        <f t="shared" si="16"/>
        <v>43589</v>
      </c>
      <c r="R80" s="11"/>
      <c r="S80" s="11"/>
      <c r="T80" s="11"/>
      <c r="U80" s="11" t="str">
        <f t="shared" si="17"/>
        <v>NB</v>
      </c>
      <c r="V80" s="11">
        <v>1241</v>
      </c>
      <c r="W80" s="11">
        <f t="shared" si="18"/>
        <v>1129.31</v>
      </c>
      <c r="X80" s="11">
        <f t="shared" si="19"/>
        <v>86.87</v>
      </c>
      <c r="Y80" s="11">
        <f t="shared" si="20"/>
        <v>24.82</v>
      </c>
      <c r="Z80" s="11">
        <f t="shared" si="21"/>
        <v>0</v>
      </c>
      <c r="AA80" s="11">
        <f t="shared" si="22"/>
        <v>0</v>
      </c>
      <c r="AB80" s="11">
        <f t="shared" si="23"/>
        <v>0.02</v>
      </c>
      <c r="AC80" s="11">
        <f t="shared" si="24"/>
        <v>24.82</v>
      </c>
      <c r="AD80" s="13">
        <f t="shared" si="25"/>
        <v>2.0683333333333334</v>
      </c>
      <c r="AE80" s="11" t="str">
        <f t="shared" si="26"/>
        <v>Paid in full</v>
      </c>
      <c r="AF80" s="11" t="str">
        <f t="shared" si="29"/>
        <v>Not Applicable</v>
      </c>
      <c r="AG80" s="11" t="str">
        <f t="shared" si="27"/>
        <v>Y</v>
      </c>
      <c r="AH80" s="8" t="str">
        <f t="shared" si="28"/>
        <v>Y</v>
      </c>
    </row>
    <row r="81" spans="1:34">
      <c r="A81" s="11">
        <v>479</v>
      </c>
      <c r="B81" s="3" t="s">
        <v>21</v>
      </c>
      <c r="C81" s="3" t="s">
        <v>23</v>
      </c>
      <c r="D81" s="3" t="s">
        <v>22</v>
      </c>
      <c r="E81" s="3" t="s">
        <v>24</v>
      </c>
      <c r="F81" s="3">
        <v>85004</v>
      </c>
      <c r="G81" s="3" t="s">
        <v>27</v>
      </c>
      <c r="H81" s="11" t="s">
        <v>25</v>
      </c>
      <c r="I81" s="11"/>
      <c r="J81" s="3" t="s">
        <v>26</v>
      </c>
      <c r="K81" s="3" t="s">
        <v>28</v>
      </c>
      <c r="L81" s="3" t="s">
        <v>516</v>
      </c>
      <c r="M81" s="12">
        <v>12</v>
      </c>
      <c r="N81" s="8">
        <v>43226</v>
      </c>
      <c r="O81" s="8">
        <v>43228</v>
      </c>
      <c r="P81" s="8">
        <f t="shared" si="30"/>
        <v>43593</v>
      </c>
      <c r="Q81" s="8">
        <f t="shared" si="16"/>
        <v>43593</v>
      </c>
      <c r="R81" s="11"/>
      <c r="S81" s="11"/>
      <c r="T81" s="11"/>
      <c r="U81" s="11" t="str">
        <f t="shared" si="17"/>
        <v>NB</v>
      </c>
      <c r="V81" s="11">
        <v>1242</v>
      </c>
      <c r="W81" s="11">
        <f t="shared" si="18"/>
        <v>1130.22</v>
      </c>
      <c r="X81" s="11">
        <f t="shared" si="19"/>
        <v>86.940000000000012</v>
      </c>
      <c r="Y81" s="11">
        <f t="shared" si="20"/>
        <v>24.84</v>
      </c>
      <c r="Z81" s="11">
        <f t="shared" si="21"/>
        <v>0</v>
      </c>
      <c r="AA81" s="11">
        <f t="shared" si="22"/>
        <v>0</v>
      </c>
      <c r="AB81" s="11">
        <f t="shared" si="23"/>
        <v>0.02</v>
      </c>
      <c r="AC81" s="11">
        <f t="shared" si="24"/>
        <v>24.84</v>
      </c>
      <c r="AD81" s="13">
        <f t="shared" si="25"/>
        <v>2.0699999999999998</v>
      </c>
      <c r="AE81" s="11" t="str">
        <f t="shared" si="26"/>
        <v>Paid in full</v>
      </c>
      <c r="AF81" s="11" t="str">
        <f t="shared" si="29"/>
        <v>Not Applicable</v>
      </c>
      <c r="AG81" s="11" t="str">
        <f t="shared" si="27"/>
        <v>Y</v>
      </c>
      <c r="AH81" s="8" t="str">
        <f t="shared" si="28"/>
        <v>Y</v>
      </c>
    </row>
    <row r="82" spans="1:34">
      <c r="A82" s="11">
        <v>480</v>
      </c>
      <c r="B82" s="3" t="s">
        <v>21</v>
      </c>
      <c r="C82" s="3" t="s">
        <v>23</v>
      </c>
      <c r="D82" s="3" t="s">
        <v>22</v>
      </c>
      <c r="E82" s="3" t="s">
        <v>24</v>
      </c>
      <c r="F82" s="3">
        <v>85004</v>
      </c>
      <c r="G82" s="3" t="s">
        <v>27</v>
      </c>
      <c r="H82" s="11" t="s">
        <v>25</v>
      </c>
      <c r="I82" s="11"/>
      <c r="J82" s="3" t="s">
        <v>26</v>
      </c>
      <c r="K82" s="3" t="s">
        <v>28</v>
      </c>
      <c r="L82" s="3" t="s">
        <v>517</v>
      </c>
      <c r="M82" s="12">
        <v>12</v>
      </c>
      <c r="N82" s="8">
        <v>43229</v>
      </c>
      <c r="O82" s="8">
        <v>43231</v>
      </c>
      <c r="P82" s="8">
        <f t="shared" si="30"/>
        <v>43596</v>
      </c>
      <c r="Q82" s="8">
        <f t="shared" si="16"/>
        <v>43596</v>
      </c>
      <c r="R82" s="11"/>
      <c r="S82" s="11"/>
      <c r="T82" s="11"/>
      <c r="U82" s="11" t="str">
        <f t="shared" si="17"/>
        <v>NB</v>
      </c>
      <c r="V82" s="11">
        <v>1243</v>
      </c>
      <c r="W82" s="11">
        <f t="shared" si="18"/>
        <v>1131.1300000000001</v>
      </c>
      <c r="X82" s="11">
        <f t="shared" si="19"/>
        <v>87.01</v>
      </c>
      <c r="Y82" s="11">
        <f t="shared" si="20"/>
        <v>24.86</v>
      </c>
      <c r="Z82" s="11">
        <f t="shared" si="21"/>
        <v>0</v>
      </c>
      <c r="AA82" s="11">
        <f t="shared" si="22"/>
        <v>0</v>
      </c>
      <c r="AB82" s="11">
        <f t="shared" si="23"/>
        <v>0.02</v>
      </c>
      <c r="AC82" s="11">
        <f t="shared" si="24"/>
        <v>24.86</v>
      </c>
      <c r="AD82" s="13">
        <f t="shared" si="25"/>
        <v>2.0716666666666668</v>
      </c>
      <c r="AE82" s="11" t="str">
        <f t="shared" si="26"/>
        <v>Paid in full</v>
      </c>
      <c r="AF82" s="11" t="str">
        <f t="shared" si="29"/>
        <v>Not Applicable</v>
      </c>
      <c r="AG82" s="11" t="str">
        <f t="shared" si="27"/>
        <v>Y</v>
      </c>
      <c r="AH82" s="8" t="str">
        <f t="shared" si="28"/>
        <v>Y</v>
      </c>
    </row>
    <row r="83" spans="1:34">
      <c r="A83" s="11">
        <v>481</v>
      </c>
      <c r="B83" s="3" t="s">
        <v>21</v>
      </c>
      <c r="C83" s="3" t="s">
        <v>23</v>
      </c>
      <c r="D83" s="3" t="s">
        <v>22</v>
      </c>
      <c r="E83" s="3" t="s">
        <v>24</v>
      </c>
      <c r="F83" s="3">
        <v>85004</v>
      </c>
      <c r="G83" s="3" t="s">
        <v>27</v>
      </c>
      <c r="H83" s="11" t="s">
        <v>25</v>
      </c>
      <c r="I83" s="11"/>
      <c r="J83" s="3" t="s">
        <v>26</v>
      </c>
      <c r="K83" s="3" t="s">
        <v>28</v>
      </c>
      <c r="L83" s="3" t="s">
        <v>518</v>
      </c>
      <c r="M83" s="12">
        <v>12</v>
      </c>
      <c r="N83" s="8">
        <v>43232</v>
      </c>
      <c r="O83" s="8">
        <v>43234</v>
      </c>
      <c r="P83" s="8">
        <f t="shared" si="30"/>
        <v>43599</v>
      </c>
      <c r="Q83" s="8">
        <f t="shared" si="16"/>
        <v>43599</v>
      </c>
      <c r="R83" s="11"/>
      <c r="S83" s="11"/>
      <c r="T83" s="11"/>
      <c r="U83" s="11" t="str">
        <f t="shared" si="17"/>
        <v>NB</v>
      </c>
      <c r="V83" s="11">
        <v>1244</v>
      </c>
      <c r="W83" s="11">
        <f t="shared" si="18"/>
        <v>1132.04</v>
      </c>
      <c r="X83" s="11">
        <f t="shared" si="19"/>
        <v>87.080000000000013</v>
      </c>
      <c r="Y83" s="11">
        <f t="shared" si="20"/>
        <v>24.88</v>
      </c>
      <c r="Z83" s="11">
        <f t="shared" si="21"/>
        <v>0</v>
      </c>
      <c r="AA83" s="11">
        <f t="shared" si="22"/>
        <v>0</v>
      </c>
      <c r="AB83" s="11">
        <f t="shared" si="23"/>
        <v>0.02</v>
      </c>
      <c r="AC83" s="11">
        <f t="shared" si="24"/>
        <v>24.88</v>
      </c>
      <c r="AD83" s="13">
        <f t="shared" si="25"/>
        <v>2.0733333333333333</v>
      </c>
      <c r="AE83" s="11" t="str">
        <f t="shared" si="26"/>
        <v>Paid in full</v>
      </c>
      <c r="AF83" s="11" t="str">
        <f t="shared" si="29"/>
        <v>Not Applicable</v>
      </c>
      <c r="AG83" s="11" t="str">
        <f t="shared" si="27"/>
        <v>Y</v>
      </c>
      <c r="AH83" s="8" t="str">
        <f t="shared" si="28"/>
        <v>Y</v>
      </c>
    </row>
    <row r="84" spans="1:34">
      <c r="A84" s="11">
        <v>482</v>
      </c>
      <c r="B84" s="3" t="s">
        <v>21</v>
      </c>
      <c r="C84" s="3" t="s">
        <v>23</v>
      </c>
      <c r="D84" s="3" t="s">
        <v>22</v>
      </c>
      <c r="E84" s="3" t="s">
        <v>24</v>
      </c>
      <c r="F84" s="3">
        <v>85004</v>
      </c>
      <c r="G84" s="3" t="s">
        <v>27</v>
      </c>
      <c r="H84" s="11" t="s">
        <v>25</v>
      </c>
      <c r="I84" s="11"/>
      <c r="J84" s="3" t="s">
        <v>26</v>
      </c>
      <c r="K84" s="3" t="s">
        <v>28</v>
      </c>
      <c r="L84" s="3" t="s">
        <v>519</v>
      </c>
      <c r="M84" s="12">
        <v>12</v>
      </c>
      <c r="N84" s="8">
        <v>43236</v>
      </c>
      <c r="O84" s="8">
        <v>43238</v>
      </c>
      <c r="P84" s="8">
        <f t="shared" si="30"/>
        <v>43603</v>
      </c>
      <c r="Q84" s="8">
        <f t="shared" si="16"/>
        <v>43603</v>
      </c>
      <c r="R84" s="11"/>
      <c r="S84" s="11"/>
      <c r="T84" s="11"/>
      <c r="U84" s="11" t="str">
        <f t="shared" si="17"/>
        <v>NB</v>
      </c>
      <c r="V84" s="11">
        <v>1245</v>
      </c>
      <c r="W84" s="11">
        <f t="shared" si="18"/>
        <v>1132.95</v>
      </c>
      <c r="X84" s="11">
        <f t="shared" si="19"/>
        <v>87.15</v>
      </c>
      <c r="Y84" s="11">
        <f t="shared" si="20"/>
        <v>24.900000000000002</v>
      </c>
      <c r="Z84" s="11">
        <f t="shared" si="21"/>
        <v>0</v>
      </c>
      <c r="AA84" s="11">
        <f t="shared" si="22"/>
        <v>0</v>
      </c>
      <c r="AB84" s="11">
        <f t="shared" si="23"/>
        <v>0.02</v>
      </c>
      <c r="AC84" s="11">
        <f t="shared" si="24"/>
        <v>24.900000000000002</v>
      </c>
      <c r="AD84" s="13">
        <f t="shared" si="25"/>
        <v>2.0750000000000002</v>
      </c>
      <c r="AE84" s="11" t="str">
        <f t="shared" si="26"/>
        <v>Paid in full</v>
      </c>
      <c r="AF84" s="11" t="str">
        <f t="shared" si="29"/>
        <v>Not Applicable</v>
      </c>
      <c r="AG84" s="11" t="str">
        <f t="shared" si="27"/>
        <v>Y</v>
      </c>
      <c r="AH84" s="8" t="str">
        <f t="shared" si="28"/>
        <v>Y</v>
      </c>
    </row>
    <row r="85" spans="1:34">
      <c r="A85" s="11">
        <v>483</v>
      </c>
      <c r="B85" s="3" t="s">
        <v>21</v>
      </c>
      <c r="C85" s="3" t="s">
        <v>23</v>
      </c>
      <c r="D85" s="3" t="s">
        <v>22</v>
      </c>
      <c r="E85" s="3" t="s">
        <v>24</v>
      </c>
      <c r="F85" s="3">
        <v>85004</v>
      </c>
      <c r="G85" s="3" t="s">
        <v>27</v>
      </c>
      <c r="H85" s="11" t="s">
        <v>25</v>
      </c>
      <c r="I85" s="11"/>
      <c r="J85" s="3" t="s">
        <v>26</v>
      </c>
      <c r="K85" s="3" t="s">
        <v>28</v>
      </c>
      <c r="L85" s="3" t="s">
        <v>520</v>
      </c>
      <c r="M85" s="12">
        <v>12</v>
      </c>
      <c r="N85" s="8">
        <v>43240</v>
      </c>
      <c r="O85" s="8">
        <v>43242</v>
      </c>
      <c r="P85" s="8">
        <f t="shared" si="30"/>
        <v>43607</v>
      </c>
      <c r="Q85" s="8">
        <f t="shared" si="16"/>
        <v>43607</v>
      </c>
      <c r="R85" s="11"/>
      <c r="S85" s="11"/>
      <c r="T85" s="11"/>
      <c r="U85" s="11" t="str">
        <f t="shared" si="17"/>
        <v>NB</v>
      </c>
      <c r="V85" s="11">
        <v>1246</v>
      </c>
      <c r="W85" s="11">
        <f t="shared" si="18"/>
        <v>1133.8600000000001</v>
      </c>
      <c r="X85" s="11">
        <f t="shared" si="19"/>
        <v>87.220000000000013</v>
      </c>
      <c r="Y85" s="11">
        <f t="shared" si="20"/>
        <v>24.92</v>
      </c>
      <c r="Z85" s="11">
        <f t="shared" si="21"/>
        <v>0</v>
      </c>
      <c r="AA85" s="11">
        <f t="shared" si="22"/>
        <v>0</v>
      </c>
      <c r="AB85" s="11">
        <f t="shared" si="23"/>
        <v>0.02</v>
      </c>
      <c r="AC85" s="11">
        <f t="shared" si="24"/>
        <v>24.92</v>
      </c>
      <c r="AD85" s="13">
        <f t="shared" si="25"/>
        <v>2.0766666666666667</v>
      </c>
      <c r="AE85" s="11" t="str">
        <f t="shared" si="26"/>
        <v>Paid in full</v>
      </c>
      <c r="AF85" s="11" t="str">
        <f t="shared" si="29"/>
        <v>Not Applicable</v>
      </c>
      <c r="AG85" s="11" t="str">
        <f t="shared" si="27"/>
        <v>Y</v>
      </c>
      <c r="AH85" s="8" t="str">
        <f t="shared" si="28"/>
        <v>Y</v>
      </c>
    </row>
    <row r="86" spans="1:34">
      <c r="A86" s="11">
        <v>484</v>
      </c>
      <c r="B86" s="3" t="s">
        <v>21</v>
      </c>
      <c r="C86" s="3" t="s">
        <v>23</v>
      </c>
      <c r="D86" s="3" t="s">
        <v>22</v>
      </c>
      <c r="E86" s="3" t="s">
        <v>24</v>
      </c>
      <c r="F86" s="3">
        <v>85004</v>
      </c>
      <c r="G86" s="3" t="s">
        <v>27</v>
      </c>
      <c r="H86" s="11" t="s">
        <v>25</v>
      </c>
      <c r="I86" s="11"/>
      <c r="J86" s="3" t="s">
        <v>26</v>
      </c>
      <c r="K86" s="3" t="s">
        <v>28</v>
      </c>
      <c r="L86" s="3" t="s">
        <v>521</v>
      </c>
      <c r="M86" s="12">
        <v>12</v>
      </c>
      <c r="N86" s="8">
        <v>43243</v>
      </c>
      <c r="O86" s="8">
        <v>43215</v>
      </c>
      <c r="P86" s="8">
        <f t="shared" si="30"/>
        <v>43580</v>
      </c>
      <c r="Q86" s="8">
        <f t="shared" si="16"/>
        <v>43580</v>
      </c>
      <c r="R86" s="11"/>
      <c r="S86" s="11"/>
      <c r="T86" s="11"/>
      <c r="U86" s="11" t="str">
        <f t="shared" si="17"/>
        <v>NB</v>
      </c>
      <c r="V86" s="11">
        <v>1247</v>
      </c>
      <c r="W86" s="11">
        <f t="shared" si="18"/>
        <v>1134.77</v>
      </c>
      <c r="X86" s="11">
        <f t="shared" si="19"/>
        <v>87.29</v>
      </c>
      <c r="Y86" s="11">
        <f t="shared" si="20"/>
        <v>24.94</v>
      </c>
      <c r="Z86" s="11">
        <f t="shared" si="21"/>
        <v>0</v>
      </c>
      <c r="AA86" s="11">
        <f t="shared" si="22"/>
        <v>0</v>
      </c>
      <c r="AB86" s="11">
        <f t="shared" si="23"/>
        <v>0.02</v>
      </c>
      <c r="AC86" s="11">
        <f t="shared" si="24"/>
        <v>24.94</v>
      </c>
      <c r="AD86" s="13">
        <f t="shared" si="25"/>
        <v>2.0783333333333336</v>
      </c>
      <c r="AE86" s="11" t="str">
        <f t="shared" si="26"/>
        <v>Paid in full</v>
      </c>
      <c r="AF86" s="11" t="str">
        <f t="shared" si="29"/>
        <v>Not Applicable</v>
      </c>
      <c r="AG86" s="11" t="str">
        <f t="shared" si="27"/>
        <v>Y</v>
      </c>
      <c r="AH86" s="8" t="str">
        <f t="shared" si="28"/>
        <v>Y</v>
      </c>
    </row>
    <row r="87" spans="1:34">
      <c r="A87" s="11">
        <v>485</v>
      </c>
      <c r="B87" s="3" t="s">
        <v>21</v>
      </c>
      <c r="C87" s="3" t="s">
        <v>23</v>
      </c>
      <c r="D87" s="3" t="s">
        <v>22</v>
      </c>
      <c r="E87" s="3" t="s">
        <v>24</v>
      </c>
      <c r="F87" s="3">
        <v>85004</v>
      </c>
      <c r="G87" s="3" t="s">
        <v>27</v>
      </c>
      <c r="H87" s="11" t="s">
        <v>25</v>
      </c>
      <c r="I87" s="11"/>
      <c r="J87" s="3" t="s">
        <v>26</v>
      </c>
      <c r="K87" s="3" t="s">
        <v>28</v>
      </c>
      <c r="L87" s="3" t="s">
        <v>522</v>
      </c>
      <c r="M87" s="12">
        <v>12</v>
      </c>
      <c r="N87" s="8">
        <v>43246</v>
      </c>
      <c r="O87" s="8">
        <v>43248</v>
      </c>
      <c r="P87" s="8">
        <f t="shared" si="30"/>
        <v>43613</v>
      </c>
      <c r="Q87" s="8">
        <f t="shared" si="16"/>
        <v>43613</v>
      </c>
      <c r="R87" s="11"/>
      <c r="S87" s="11"/>
      <c r="T87" s="11"/>
      <c r="U87" s="11" t="str">
        <f t="shared" si="17"/>
        <v>NB</v>
      </c>
      <c r="V87" s="11">
        <v>1248</v>
      </c>
      <c r="W87" s="11">
        <f t="shared" si="18"/>
        <v>1135.68</v>
      </c>
      <c r="X87" s="11">
        <f t="shared" si="19"/>
        <v>87.360000000000014</v>
      </c>
      <c r="Y87" s="11">
        <f t="shared" si="20"/>
        <v>24.96</v>
      </c>
      <c r="Z87" s="11">
        <f t="shared" si="21"/>
        <v>0</v>
      </c>
      <c r="AA87" s="11">
        <f t="shared" si="22"/>
        <v>0</v>
      </c>
      <c r="AB87" s="11">
        <f t="shared" si="23"/>
        <v>0.02</v>
      </c>
      <c r="AC87" s="11">
        <f t="shared" si="24"/>
        <v>24.96</v>
      </c>
      <c r="AD87" s="13">
        <f t="shared" si="25"/>
        <v>2.08</v>
      </c>
      <c r="AE87" s="11" t="str">
        <f t="shared" si="26"/>
        <v>Paid in full</v>
      </c>
      <c r="AF87" s="11" t="str">
        <f t="shared" si="29"/>
        <v>Not Applicable</v>
      </c>
      <c r="AG87" s="11" t="str">
        <f t="shared" si="27"/>
        <v>Y</v>
      </c>
      <c r="AH87" s="8" t="str">
        <f t="shared" si="28"/>
        <v>Y</v>
      </c>
    </row>
    <row r="88" spans="1:34">
      <c r="A88" s="11">
        <v>486</v>
      </c>
      <c r="B88" s="3" t="s">
        <v>21</v>
      </c>
      <c r="C88" s="3" t="s">
        <v>23</v>
      </c>
      <c r="D88" s="3" t="s">
        <v>22</v>
      </c>
      <c r="E88" s="3" t="s">
        <v>24</v>
      </c>
      <c r="F88" s="3">
        <v>85004</v>
      </c>
      <c r="G88" s="3" t="s">
        <v>27</v>
      </c>
      <c r="H88" s="11" t="s">
        <v>25</v>
      </c>
      <c r="I88" s="11"/>
      <c r="J88" s="3" t="s">
        <v>26</v>
      </c>
      <c r="K88" s="3" t="s">
        <v>28</v>
      </c>
      <c r="L88" s="3" t="s">
        <v>523</v>
      </c>
      <c r="M88" s="12">
        <v>12</v>
      </c>
      <c r="N88" s="8">
        <v>43249</v>
      </c>
      <c r="O88" s="8">
        <v>43251</v>
      </c>
      <c r="P88" s="8">
        <f t="shared" si="30"/>
        <v>43616</v>
      </c>
      <c r="Q88" s="8">
        <f t="shared" si="16"/>
        <v>43616</v>
      </c>
      <c r="R88" s="11"/>
      <c r="S88" s="11"/>
      <c r="T88" s="11"/>
      <c r="U88" s="11" t="str">
        <f t="shared" si="17"/>
        <v>NB</v>
      </c>
      <c r="V88" s="11">
        <v>1249</v>
      </c>
      <c r="W88" s="11">
        <f t="shared" si="18"/>
        <v>1136.5900000000001</v>
      </c>
      <c r="X88" s="11">
        <f t="shared" si="19"/>
        <v>87.43</v>
      </c>
      <c r="Y88" s="11">
        <f t="shared" si="20"/>
        <v>24.98</v>
      </c>
      <c r="Z88" s="11">
        <f t="shared" si="21"/>
        <v>0</v>
      </c>
      <c r="AA88" s="11">
        <f t="shared" si="22"/>
        <v>0</v>
      </c>
      <c r="AB88" s="11">
        <f t="shared" si="23"/>
        <v>0.02</v>
      </c>
      <c r="AC88" s="11">
        <f t="shared" si="24"/>
        <v>24.98</v>
      </c>
      <c r="AD88" s="13">
        <f t="shared" si="25"/>
        <v>2.0816666666666666</v>
      </c>
      <c r="AE88" s="11" t="str">
        <f t="shared" si="26"/>
        <v>Paid in full</v>
      </c>
      <c r="AF88" s="11" t="str">
        <f t="shared" si="29"/>
        <v>Not Applicable</v>
      </c>
      <c r="AG88" s="11" t="str">
        <f t="shared" si="27"/>
        <v>Y</v>
      </c>
      <c r="AH88" s="8" t="str">
        <f t="shared" si="28"/>
        <v>Y</v>
      </c>
    </row>
    <row r="89" spans="1:34">
      <c r="A89" s="11">
        <v>487</v>
      </c>
      <c r="B89" s="3" t="s">
        <v>21</v>
      </c>
      <c r="C89" s="3" t="s">
        <v>23</v>
      </c>
      <c r="D89" s="3" t="s">
        <v>22</v>
      </c>
      <c r="E89" s="3" t="s">
        <v>24</v>
      </c>
      <c r="F89" s="3">
        <v>85004</v>
      </c>
      <c r="G89" s="3" t="s">
        <v>27</v>
      </c>
      <c r="H89" s="11" t="s">
        <v>25</v>
      </c>
      <c r="I89" s="11"/>
      <c r="J89" s="3" t="s">
        <v>26</v>
      </c>
      <c r="K89" s="3" t="s">
        <v>28</v>
      </c>
      <c r="L89" s="3" t="s">
        <v>524</v>
      </c>
      <c r="M89" s="12">
        <v>12</v>
      </c>
      <c r="N89" s="8">
        <v>43253</v>
      </c>
      <c r="O89" s="8">
        <v>43255</v>
      </c>
      <c r="P89" s="8">
        <f t="shared" si="30"/>
        <v>43620</v>
      </c>
      <c r="Q89" s="8">
        <f t="shared" si="16"/>
        <v>43620</v>
      </c>
      <c r="R89" s="11"/>
      <c r="S89" s="11"/>
      <c r="T89" s="11"/>
      <c r="U89" s="11" t="str">
        <f t="shared" si="17"/>
        <v>NB</v>
      </c>
      <c r="V89" s="11">
        <v>1250</v>
      </c>
      <c r="W89" s="11">
        <f t="shared" si="18"/>
        <v>1137.5</v>
      </c>
      <c r="X89" s="11">
        <f t="shared" si="19"/>
        <v>87.500000000000014</v>
      </c>
      <c r="Y89" s="11">
        <f t="shared" si="20"/>
        <v>25</v>
      </c>
      <c r="Z89" s="11">
        <f t="shared" si="21"/>
        <v>0</v>
      </c>
      <c r="AA89" s="11">
        <f t="shared" si="22"/>
        <v>0</v>
      </c>
      <c r="AB89" s="11">
        <f t="shared" si="23"/>
        <v>0.02</v>
      </c>
      <c r="AC89" s="11">
        <f t="shared" si="24"/>
        <v>25</v>
      </c>
      <c r="AD89" s="13">
        <f t="shared" si="25"/>
        <v>2.0833333333333335</v>
      </c>
      <c r="AE89" s="11" t="str">
        <f t="shared" si="26"/>
        <v>Paid in full</v>
      </c>
      <c r="AF89" s="11" t="str">
        <f t="shared" si="29"/>
        <v>Not Applicable</v>
      </c>
      <c r="AG89" s="11" t="str">
        <f t="shared" si="27"/>
        <v>Y</v>
      </c>
      <c r="AH89" s="8" t="str">
        <f t="shared" si="28"/>
        <v>Y</v>
      </c>
    </row>
    <row r="90" spans="1:34">
      <c r="A90" s="11">
        <v>488</v>
      </c>
      <c r="B90" s="3" t="s">
        <v>21</v>
      </c>
      <c r="C90" s="3" t="s">
        <v>23</v>
      </c>
      <c r="D90" s="3" t="s">
        <v>22</v>
      </c>
      <c r="E90" s="3" t="s">
        <v>24</v>
      </c>
      <c r="F90" s="3">
        <v>85004</v>
      </c>
      <c r="G90" s="3" t="s">
        <v>27</v>
      </c>
      <c r="H90" s="11" t="s">
        <v>25</v>
      </c>
      <c r="I90" s="11"/>
      <c r="J90" s="3" t="s">
        <v>26</v>
      </c>
      <c r="K90" s="3" t="s">
        <v>28</v>
      </c>
      <c r="L90" s="3" t="s">
        <v>525</v>
      </c>
      <c r="M90" s="12">
        <v>12</v>
      </c>
      <c r="N90" s="8">
        <v>43256</v>
      </c>
      <c r="O90" s="8">
        <v>43258</v>
      </c>
      <c r="P90" s="8">
        <f t="shared" si="30"/>
        <v>43623</v>
      </c>
      <c r="Q90" s="8">
        <f t="shared" si="16"/>
        <v>43623</v>
      </c>
      <c r="R90" s="11"/>
      <c r="S90" s="11"/>
      <c r="T90" s="11"/>
      <c r="U90" s="11" t="str">
        <f t="shared" si="17"/>
        <v>NB</v>
      </c>
      <c r="V90" s="11">
        <v>1251</v>
      </c>
      <c r="W90" s="11">
        <f t="shared" si="18"/>
        <v>1138.4100000000001</v>
      </c>
      <c r="X90" s="11">
        <f t="shared" si="19"/>
        <v>87.570000000000007</v>
      </c>
      <c r="Y90" s="11">
        <f t="shared" si="20"/>
        <v>25.02</v>
      </c>
      <c r="Z90" s="11">
        <f t="shared" si="21"/>
        <v>0</v>
      </c>
      <c r="AA90" s="11">
        <f t="shared" si="22"/>
        <v>0</v>
      </c>
      <c r="AB90" s="11">
        <f t="shared" si="23"/>
        <v>0.02</v>
      </c>
      <c r="AC90" s="11">
        <f t="shared" si="24"/>
        <v>25.02</v>
      </c>
      <c r="AD90" s="13">
        <f t="shared" si="25"/>
        <v>2.085</v>
      </c>
      <c r="AE90" s="11" t="str">
        <f t="shared" si="26"/>
        <v>Paid in full</v>
      </c>
      <c r="AF90" s="11" t="str">
        <f t="shared" si="29"/>
        <v>Not Applicable</v>
      </c>
      <c r="AG90" s="11" t="str">
        <f t="shared" si="27"/>
        <v>Y</v>
      </c>
      <c r="AH90" s="8" t="str">
        <f t="shared" si="28"/>
        <v>Y</v>
      </c>
    </row>
    <row r="91" spans="1:34">
      <c r="A91" s="11">
        <v>489</v>
      </c>
      <c r="B91" s="3" t="s">
        <v>21</v>
      </c>
      <c r="C91" s="3" t="s">
        <v>23</v>
      </c>
      <c r="D91" s="3" t="s">
        <v>22</v>
      </c>
      <c r="E91" s="3" t="s">
        <v>24</v>
      </c>
      <c r="F91" s="3">
        <v>85004</v>
      </c>
      <c r="G91" s="3" t="s">
        <v>27</v>
      </c>
      <c r="H91" s="11" t="s">
        <v>25</v>
      </c>
      <c r="I91" s="11"/>
      <c r="J91" s="3" t="s">
        <v>26</v>
      </c>
      <c r="K91" s="3" t="s">
        <v>28</v>
      </c>
      <c r="L91" s="3" t="s">
        <v>526</v>
      </c>
      <c r="M91" s="12">
        <v>12</v>
      </c>
      <c r="N91" s="8">
        <v>43259</v>
      </c>
      <c r="O91" s="8">
        <v>43261</v>
      </c>
      <c r="P91" s="8">
        <f t="shared" si="30"/>
        <v>43626</v>
      </c>
      <c r="Q91" s="8">
        <f t="shared" si="16"/>
        <v>43626</v>
      </c>
      <c r="R91" s="11"/>
      <c r="S91" s="11"/>
      <c r="T91" s="11"/>
      <c r="U91" s="11" t="str">
        <f t="shared" si="17"/>
        <v>NB</v>
      </c>
      <c r="V91" s="11">
        <v>1252</v>
      </c>
      <c r="W91" s="11">
        <f t="shared" si="18"/>
        <v>1139.32</v>
      </c>
      <c r="X91" s="11">
        <f t="shared" si="19"/>
        <v>87.640000000000015</v>
      </c>
      <c r="Y91" s="11">
        <f t="shared" si="20"/>
        <v>25.04</v>
      </c>
      <c r="Z91" s="11">
        <f t="shared" si="21"/>
        <v>0</v>
      </c>
      <c r="AA91" s="11">
        <f t="shared" si="22"/>
        <v>0</v>
      </c>
      <c r="AB91" s="11">
        <f t="shared" si="23"/>
        <v>0.02</v>
      </c>
      <c r="AC91" s="11">
        <f t="shared" si="24"/>
        <v>25.04</v>
      </c>
      <c r="AD91" s="13">
        <f t="shared" si="25"/>
        <v>2.0866666666666664</v>
      </c>
      <c r="AE91" s="11" t="str">
        <f t="shared" si="26"/>
        <v>Paid in full</v>
      </c>
      <c r="AF91" s="11" t="str">
        <f t="shared" si="29"/>
        <v>Not Applicable</v>
      </c>
      <c r="AG91" s="11" t="str">
        <f t="shared" si="27"/>
        <v>Y</v>
      </c>
      <c r="AH91" s="8" t="str">
        <f t="shared" si="28"/>
        <v>Y</v>
      </c>
    </row>
    <row r="92" spans="1:34">
      <c r="A92" s="11">
        <v>490</v>
      </c>
      <c r="B92" s="3" t="s">
        <v>21</v>
      </c>
      <c r="C92" s="3" t="s">
        <v>23</v>
      </c>
      <c r="D92" s="3" t="s">
        <v>22</v>
      </c>
      <c r="E92" s="3" t="s">
        <v>24</v>
      </c>
      <c r="F92" s="3">
        <v>85004</v>
      </c>
      <c r="G92" s="3" t="s">
        <v>27</v>
      </c>
      <c r="H92" s="11" t="s">
        <v>25</v>
      </c>
      <c r="I92" s="11"/>
      <c r="J92" s="3" t="s">
        <v>26</v>
      </c>
      <c r="K92" s="3" t="s">
        <v>28</v>
      </c>
      <c r="L92" s="3" t="s">
        <v>527</v>
      </c>
      <c r="M92" s="12">
        <v>12</v>
      </c>
      <c r="N92" s="8">
        <v>43262</v>
      </c>
      <c r="O92" s="8">
        <v>43264</v>
      </c>
      <c r="P92" s="8">
        <f t="shared" si="30"/>
        <v>43629</v>
      </c>
      <c r="Q92" s="8">
        <f t="shared" si="16"/>
        <v>43629</v>
      </c>
      <c r="R92" s="11"/>
      <c r="S92" s="11"/>
      <c r="T92" s="11"/>
      <c r="U92" s="11" t="str">
        <f t="shared" si="17"/>
        <v>NB</v>
      </c>
      <c r="V92" s="11">
        <v>1253</v>
      </c>
      <c r="W92" s="11">
        <f t="shared" si="18"/>
        <v>1140.23</v>
      </c>
      <c r="X92" s="11">
        <f t="shared" si="19"/>
        <v>87.710000000000008</v>
      </c>
      <c r="Y92" s="11">
        <f t="shared" si="20"/>
        <v>25.060000000000002</v>
      </c>
      <c r="Z92" s="11">
        <f t="shared" si="21"/>
        <v>0</v>
      </c>
      <c r="AA92" s="11">
        <f t="shared" si="22"/>
        <v>0</v>
      </c>
      <c r="AB92" s="11">
        <f t="shared" si="23"/>
        <v>0.02</v>
      </c>
      <c r="AC92" s="11">
        <f t="shared" si="24"/>
        <v>25.060000000000002</v>
      </c>
      <c r="AD92" s="13">
        <f t="shared" si="25"/>
        <v>2.0883333333333334</v>
      </c>
      <c r="AE92" s="11" t="str">
        <f t="shared" si="26"/>
        <v>Paid in full</v>
      </c>
      <c r="AF92" s="11" t="str">
        <f t="shared" si="29"/>
        <v>Not Applicable</v>
      </c>
      <c r="AG92" s="11" t="str">
        <f t="shared" si="27"/>
        <v>Y</v>
      </c>
      <c r="AH92" s="8" t="str">
        <f t="shared" si="28"/>
        <v>Y</v>
      </c>
    </row>
    <row r="93" spans="1:34">
      <c r="A93" s="11">
        <v>491</v>
      </c>
      <c r="B93" s="3" t="s">
        <v>21</v>
      </c>
      <c r="C93" s="3" t="s">
        <v>23</v>
      </c>
      <c r="D93" s="3" t="s">
        <v>22</v>
      </c>
      <c r="E93" s="3" t="s">
        <v>24</v>
      </c>
      <c r="F93" s="3">
        <v>85004</v>
      </c>
      <c r="G93" s="3" t="s">
        <v>27</v>
      </c>
      <c r="H93" s="11" t="s">
        <v>25</v>
      </c>
      <c r="I93" s="11"/>
      <c r="J93" s="3" t="s">
        <v>26</v>
      </c>
      <c r="K93" s="3" t="s">
        <v>28</v>
      </c>
      <c r="L93" s="3" t="s">
        <v>528</v>
      </c>
      <c r="M93" s="12">
        <v>12</v>
      </c>
      <c r="N93" s="8">
        <v>43265</v>
      </c>
      <c r="O93" s="8">
        <v>43267</v>
      </c>
      <c r="P93" s="8">
        <f t="shared" si="30"/>
        <v>43632</v>
      </c>
      <c r="Q93" s="8">
        <f t="shared" si="16"/>
        <v>43632</v>
      </c>
      <c r="R93" s="11"/>
      <c r="S93" s="11"/>
      <c r="T93" s="11"/>
      <c r="U93" s="11" t="str">
        <f t="shared" si="17"/>
        <v>NB</v>
      </c>
      <c r="V93" s="11">
        <v>1254</v>
      </c>
      <c r="W93" s="11">
        <f t="shared" si="18"/>
        <v>1141.1400000000001</v>
      </c>
      <c r="X93" s="11">
        <f t="shared" si="19"/>
        <v>87.780000000000015</v>
      </c>
      <c r="Y93" s="11">
        <f t="shared" si="20"/>
        <v>25.080000000000002</v>
      </c>
      <c r="Z93" s="11">
        <f t="shared" si="21"/>
        <v>0</v>
      </c>
      <c r="AA93" s="11">
        <f t="shared" si="22"/>
        <v>0</v>
      </c>
      <c r="AB93" s="11">
        <f t="shared" si="23"/>
        <v>0.02</v>
      </c>
      <c r="AC93" s="11">
        <f t="shared" si="24"/>
        <v>25.080000000000002</v>
      </c>
      <c r="AD93" s="13">
        <f t="shared" si="25"/>
        <v>2.0900000000000003</v>
      </c>
      <c r="AE93" s="11" t="str">
        <f t="shared" si="26"/>
        <v>Paid in full</v>
      </c>
      <c r="AF93" s="11" t="str">
        <f t="shared" si="29"/>
        <v>Not Applicable</v>
      </c>
      <c r="AG93" s="11" t="str">
        <f t="shared" si="27"/>
        <v>Y</v>
      </c>
      <c r="AH93" s="8" t="str">
        <f t="shared" si="28"/>
        <v>Y</v>
      </c>
    </row>
    <row r="94" spans="1:34">
      <c r="A94" s="11">
        <v>492</v>
      </c>
      <c r="B94" s="3" t="s">
        <v>21</v>
      </c>
      <c r="C94" s="3" t="s">
        <v>23</v>
      </c>
      <c r="D94" s="3" t="s">
        <v>22</v>
      </c>
      <c r="E94" s="3" t="s">
        <v>24</v>
      </c>
      <c r="F94" s="3">
        <v>85004</v>
      </c>
      <c r="G94" s="3" t="s">
        <v>27</v>
      </c>
      <c r="H94" s="11" t="s">
        <v>25</v>
      </c>
      <c r="I94" s="11"/>
      <c r="J94" s="3" t="s">
        <v>26</v>
      </c>
      <c r="K94" s="3" t="s">
        <v>28</v>
      </c>
      <c r="L94" s="3" t="s">
        <v>529</v>
      </c>
      <c r="M94" s="12">
        <v>12</v>
      </c>
      <c r="N94" s="8">
        <v>43268</v>
      </c>
      <c r="O94" s="8">
        <v>43270</v>
      </c>
      <c r="P94" s="8">
        <f t="shared" si="30"/>
        <v>43635</v>
      </c>
      <c r="Q94" s="8">
        <f t="shared" si="16"/>
        <v>43635</v>
      </c>
      <c r="R94" s="11"/>
      <c r="S94" s="11"/>
      <c r="T94" s="11"/>
      <c r="U94" s="11" t="str">
        <f t="shared" si="17"/>
        <v>NB</v>
      </c>
      <c r="V94" s="11">
        <v>1255</v>
      </c>
      <c r="W94" s="11">
        <f t="shared" si="18"/>
        <v>1142.05</v>
      </c>
      <c r="X94" s="11">
        <f t="shared" si="19"/>
        <v>87.850000000000009</v>
      </c>
      <c r="Y94" s="11">
        <f t="shared" si="20"/>
        <v>25.1</v>
      </c>
      <c r="Z94" s="11">
        <f t="shared" si="21"/>
        <v>0</v>
      </c>
      <c r="AA94" s="11">
        <f t="shared" si="22"/>
        <v>0</v>
      </c>
      <c r="AB94" s="11">
        <f t="shared" si="23"/>
        <v>0.02</v>
      </c>
      <c r="AC94" s="11">
        <f t="shared" si="24"/>
        <v>25.1</v>
      </c>
      <c r="AD94" s="13">
        <f t="shared" si="25"/>
        <v>2.0916666666666668</v>
      </c>
      <c r="AE94" s="11" t="str">
        <f t="shared" si="26"/>
        <v>Paid in full</v>
      </c>
      <c r="AF94" s="11" t="str">
        <f t="shared" si="29"/>
        <v>Not Applicable</v>
      </c>
      <c r="AG94" s="11" t="str">
        <f t="shared" si="27"/>
        <v>Y</v>
      </c>
      <c r="AH94" s="8" t="str">
        <f t="shared" si="28"/>
        <v>Y</v>
      </c>
    </row>
    <row r="95" spans="1:34">
      <c r="A95" s="11">
        <v>493</v>
      </c>
      <c r="B95" s="3" t="s">
        <v>21</v>
      </c>
      <c r="C95" s="3" t="s">
        <v>23</v>
      </c>
      <c r="D95" s="3" t="s">
        <v>22</v>
      </c>
      <c r="E95" s="3" t="s">
        <v>24</v>
      </c>
      <c r="F95" s="3">
        <v>85004</v>
      </c>
      <c r="G95" s="3" t="s">
        <v>27</v>
      </c>
      <c r="H95" s="11" t="s">
        <v>25</v>
      </c>
      <c r="I95" s="11"/>
      <c r="J95" s="3" t="s">
        <v>26</v>
      </c>
      <c r="K95" s="3" t="s">
        <v>28</v>
      </c>
      <c r="L95" s="3" t="s">
        <v>530</v>
      </c>
      <c r="M95" s="12">
        <v>12</v>
      </c>
      <c r="N95" s="8">
        <v>43271</v>
      </c>
      <c r="O95" s="8">
        <v>43273</v>
      </c>
      <c r="P95" s="8">
        <f t="shared" si="30"/>
        <v>43638</v>
      </c>
      <c r="Q95" s="8">
        <f t="shared" si="16"/>
        <v>43638</v>
      </c>
      <c r="R95" s="11"/>
      <c r="S95" s="11"/>
      <c r="T95" s="11"/>
      <c r="U95" s="11" t="str">
        <f t="shared" si="17"/>
        <v>NB</v>
      </c>
      <c r="V95" s="11">
        <v>1256</v>
      </c>
      <c r="W95" s="11">
        <f t="shared" si="18"/>
        <v>1142.96</v>
      </c>
      <c r="X95" s="11">
        <f t="shared" si="19"/>
        <v>87.92</v>
      </c>
      <c r="Y95" s="11">
        <f t="shared" si="20"/>
        <v>25.12</v>
      </c>
      <c r="Z95" s="11">
        <f t="shared" si="21"/>
        <v>0</v>
      </c>
      <c r="AA95" s="11">
        <f t="shared" si="22"/>
        <v>0</v>
      </c>
      <c r="AB95" s="11">
        <f t="shared" si="23"/>
        <v>0.02</v>
      </c>
      <c r="AC95" s="11">
        <f t="shared" si="24"/>
        <v>25.12</v>
      </c>
      <c r="AD95" s="13">
        <f t="shared" si="25"/>
        <v>2.0933333333333333</v>
      </c>
      <c r="AE95" s="11" t="str">
        <f t="shared" si="26"/>
        <v>Paid in full</v>
      </c>
      <c r="AF95" s="11" t="str">
        <f t="shared" si="29"/>
        <v>Not Applicable</v>
      </c>
      <c r="AG95" s="11" t="str">
        <f t="shared" si="27"/>
        <v>Y</v>
      </c>
      <c r="AH95" s="8" t="str">
        <f t="shared" si="28"/>
        <v>Y</v>
      </c>
    </row>
    <row r="96" spans="1:34">
      <c r="A96" s="11">
        <v>494</v>
      </c>
      <c r="B96" s="3" t="s">
        <v>21</v>
      </c>
      <c r="C96" s="3" t="s">
        <v>23</v>
      </c>
      <c r="D96" s="3" t="s">
        <v>22</v>
      </c>
      <c r="E96" s="3" t="s">
        <v>24</v>
      </c>
      <c r="F96" s="3">
        <v>85004</v>
      </c>
      <c r="G96" s="3" t="s">
        <v>27</v>
      </c>
      <c r="H96" s="11" t="s">
        <v>25</v>
      </c>
      <c r="I96" s="11"/>
      <c r="J96" s="3" t="s">
        <v>26</v>
      </c>
      <c r="K96" s="3" t="s">
        <v>28</v>
      </c>
      <c r="L96" s="3" t="s">
        <v>531</v>
      </c>
      <c r="M96" s="12">
        <v>12</v>
      </c>
      <c r="N96" s="8">
        <v>43274</v>
      </c>
      <c r="O96" s="8">
        <v>43276</v>
      </c>
      <c r="P96" s="8">
        <f t="shared" si="30"/>
        <v>43641</v>
      </c>
      <c r="Q96" s="8">
        <f t="shared" si="16"/>
        <v>43641</v>
      </c>
      <c r="R96" s="11"/>
      <c r="S96" s="11"/>
      <c r="T96" s="11"/>
      <c r="U96" s="11" t="str">
        <f t="shared" si="17"/>
        <v>NB</v>
      </c>
      <c r="V96" s="11">
        <v>1257</v>
      </c>
      <c r="W96" s="11">
        <f t="shared" si="18"/>
        <v>1143.8700000000001</v>
      </c>
      <c r="X96" s="11">
        <f t="shared" si="19"/>
        <v>87.990000000000009</v>
      </c>
      <c r="Y96" s="11">
        <f t="shared" si="20"/>
        <v>25.14</v>
      </c>
      <c r="Z96" s="11">
        <f t="shared" si="21"/>
        <v>0</v>
      </c>
      <c r="AA96" s="11">
        <f t="shared" si="22"/>
        <v>0</v>
      </c>
      <c r="AB96" s="11">
        <f t="shared" si="23"/>
        <v>0.02</v>
      </c>
      <c r="AC96" s="11">
        <f t="shared" si="24"/>
        <v>25.14</v>
      </c>
      <c r="AD96" s="13">
        <f t="shared" si="25"/>
        <v>2.0950000000000002</v>
      </c>
      <c r="AE96" s="11" t="str">
        <f t="shared" si="26"/>
        <v>Paid in full</v>
      </c>
      <c r="AF96" s="11" t="str">
        <f t="shared" si="29"/>
        <v>Not Applicable</v>
      </c>
      <c r="AG96" s="11" t="str">
        <f t="shared" si="27"/>
        <v>Y</v>
      </c>
      <c r="AH96" s="8" t="str">
        <f t="shared" si="28"/>
        <v>Y</v>
      </c>
    </row>
    <row r="97" spans="1:34">
      <c r="A97" s="11">
        <v>495</v>
      </c>
      <c r="B97" s="3" t="s">
        <v>21</v>
      </c>
      <c r="C97" s="3" t="s">
        <v>23</v>
      </c>
      <c r="D97" s="3" t="s">
        <v>22</v>
      </c>
      <c r="E97" s="3" t="s">
        <v>24</v>
      </c>
      <c r="F97" s="3">
        <v>85004</v>
      </c>
      <c r="G97" s="3" t="s">
        <v>27</v>
      </c>
      <c r="H97" s="11" t="s">
        <v>25</v>
      </c>
      <c r="I97" s="11"/>
      <c r="J97" s="3" t="s">
        <v>26</v>
      </c>
      <c r="K97" s="3" t="s">
        <v>28</v>
      </c>
      <c r="L97" s="3" t="s">
        <v>532</v>
      </c>
      <c r="M97" s="12">
        <v>12</v>
      </c>
      <c r="N97" s="8">
        <v>43277</v>
      </c>
      <c r="O97" s="8">
        <v>43279</v>
      </c>
      <c r="P97" s="8">
        <f t="shared" si="30"/>
        <v>43644</v>
      </c>
      <c r="Q97" s="8">
        <f t="shared" si="16"/>
        <v>43644</v>
      </c>
      <c r="R97" s="11"/>
      <c r="S97" s="11"/>
      <c r="T97" s="11"/>
      <c r="U97" s="11" t="str">
        <f t="shared" si="17"/>
        <v>NB</v>
      </c>
      <c r="V97" s="11">
        <v>1258</v>
      </c>
      <c r="W97" s="11">
        <f t="shared" si="18"/>
        <v>1144.78</v>
      </c>
      <c r="X97" s="11">
        <f t="shared" si="19"/>
        <v>88.06</v>
      </c>
      <c r="Y97" s="11">
        <f t="shared" si="20"/>
        <v>25.16</v>
      </c>
      <c r="Z97" s="11">
        <f t="shared" si="21"/>
        <v>0</v>
      </c>
      <c r="AA97" s="11">
        <f t="shared" si="22"/>
        <v>0</v>
      </c>
      <c r="AB97" s="11">
        <f t="shared" si="23"/>
        <v>0.02</v>
      </c>
      <c r="AC97" s="11">
        <f t="shared" si="24"/>
        <v>25.16</v>
      </c>
      <c r="AD97" s="13">
        <f t="shared" si="25"/>
        <v>2.0966666666666667</v>
      </c>
      <c r="AE97" s="11" t="str">
        <f t="shared" si="26"/>
        <v>Paid in full</v>
      </c>
      <c r="AF97" s="11" t="str">
        <f t="shared" si="29"/>
        <v>Not Applicable</v>
      </c>
      <c r="AG97" s="11" t="str">
        <f t="shared" si="27"/>
        <v>Y</v>
      </c>
      <c r="AH97" s="8" t="str">
        <f t="shared" si="28"/>
        <v>Y</v>
      </c>
    </row>
    <row r="98" spans="1:34">
      <c r="A98" s="11">
        <v>496</v>
      </c>
      <c r="B98" s="3" t="s">
        <v>21</v>
      </c>
      <c r="C98" s="3" t="s">
        <v>23</v>
      </c>
      <c r="D98" s="3" t="s">
        <v>22</v>
      </c>
      <c r="E98" s="3" t="s">
        <v>24</v>
      </c>
      <c r="F98" s="3">
        <v>85004</v>
      </c>
      <c r="G98" s="3" t="s">
        <v>27</v>
      </c>
      <c r="H98" s="11" t="s">
        <v>25</v>
      </c>
      <c r="I98" s="11"/>
      <c r="J98" s="3" t="s">
        <v>26</v>
      </c>
      <c r="K98" s="3" t="s">
        <v>28</v>
      </c>
      <c r="L98" s="3" t="s">
        <v>533</v>
      </c>
      <c r="M98" s="12">
        <v>12</v>
      </c>
      <c r="N98" s="8">
        <v>43285</v>
      </c>
      <c r="O98" s="8">
        <v>43287</v>
      </c>
      <c r="P98" s="8">
        <f t="shared" si="30"/>
        <v>43652</v>
      </c>
      <c r="Q98" s="8">
        <f t="shared" si="16"/>
        <v>43652</v>
      </c>
      <c r="R98" s="11"/>
      <c r="S98" s="11"/>
      <c r="T98" s="11"/>
      <c r="U98" s="11" t="str">
        <f t="shared" si="17"/>
        <v>NB</v>
      </c>
      <c r="V98" s="11">
        <v>1259</v>
      </c>
      <c r="W98" s="11">
        <f t="shared" si="18"/>
        <v>1145.69</v>
      </c>
      <c r="X98" s="11">
        <f t="shared" si="19"/>
        <v>88.13000000000001</v>
      </c>
      <c r="Y98" s="11">
        <f t="shared" si="20"/>
        <v>25.18</v>
      </c>
      <c r="Z98" s="11">
        <f t="shared" si="21"/>
        <v>0</v>
      </c>
      <c r="AA98" s="11">
        <f t="shared" si="22"/>
        <v>0</v>
      </c>
      <c r="AB98" s="11">
        <f t="shared" si="23"/>
        <v>0.02</v>
      </c>
      <c r="AC98" s="11">
        <f t="shared" si="24"/>
        <v>25.18</v>
      </c>
      <c r="AD98" s="13">
        <f t="shared" si="25"/>
        <v>2.0983333333333332</v>
      </c>
      <c r="AE98" s="11" t="str">
        <f t="shared" si="26"/>
        <v>Paid in full</v>
      </c>
      <c r="AF98" s="11" t="str">
        <f t="shared" si="29"/>
        <v>Not Applicable</v>
      </c>
      <c r="AG98" s="11" t="str">
        <f t="shared" si="27"/>
        <v>Y</v>
      </c>
      <c r="AH98" s="8" t="str">
        <f t="shared" si="28"/>
        <v>Y</v>
      </c>
    </row>
    <row r="99" spans="1:34">
      <c r="A99" s="11">
        <v>497</v>
      </c>
      <c r="B99" s="3" t="s">
        <v>21</v>
      </c>
      <c r="C99" s="3" t="s">
        <v>23</v>
      </c>
      <c r="D99" s="3" t="s">
        <v>22</v>
      </c>
      <c r="E99" s="3" t="s">
        <v>24</v>
      </c>
      <c r="F99" s="3">
        <v>85004</v>
      </c>
      <c r="G99" s="3" t="s">
        <v>27</v>
      </c>
      <c r="H99" s="11" t="s">
        <v>25</v>
      </c>
      <c r="I99" s="11"/>
      <c r="J99" s="3" t="s">
        <v>26</v>
      </c>
      <c r="K99" s="3" t="s">
        <v>28</v>
      </c>
      <c r="L99" s="3" t="s">
        <v>534</v>
      </c>
      <c r="M99" s="12">
        <v>12</v>
      </c>
      <c r="N99" s="8">
        <v>43289</v>
      </c>
      <c r="O99" s="8">
        <v>43291</v>
      </c>
      <c r="P99" s="8">
        <f t="shared" si="30"/>
        <v>43656</v>
      </c>
      <c r="Q99" s="8">
        <f t="shared" si="16"/>
        <v>43656</v>
      </c>
      <c r="R99" s="11"/>
      <c r="S99" s="11"/>
      <c r="T99" s="11"/>
      <c r="U99" s="11" t="str">
        <f t="shared" si="17"/>
        <v>NB</v>
      </c>
      <c r="V99" s="11">
        <v>1260</v>
      </c>
      <c r="W99" s="11">
        <f t="shared" si="18"/>
        <v>1146.6000000000001</v>
      </c>
      <c r="X99" s="11">
        <f t="shared" si="19"/>
        <v>88.2</v>
      </c>
      <c r="Y99" s="11">
        <f t="shared" si="20"/>
        <v>25.2</v>
      </c>
      <c r="Z99" s="11">
        <f t="shared" si="21"/>
        <v>0</v>
      </c>
      <c r="AA99" s="11">
        <f t="shared" si="22"/>
        <v>0</v>
      </c>
      <c r="AB99" s="11">
        <f t="shared" si="23"/>
        <v>0.02</v>
      </c>
      <c r="AC99" s="11">
        <f t="shared" si="24"/>
        <v>25.2</v>
      </c>
      <c r="AD99" s="13">
        <f t="shared" si="25"/>
        <v>2.1</v>
      </c>
      <c r="AE99" s="11" t="str">
        <f t="shared" si="26"/>
        <v>Paid in full</v>
      </c>
      <c r="AF99" s="11" t="str">
        <f t="shared" si="29"/>
        <v>Not Applicable</v>
      </c>
      <c r="AG99" s="11" t="str">
        <f t="shared" si="27"/>
        <v>Y</v>
      </c>
      <c r="AH99" s="8" t="str">
        <f t="shared" si="28"/>
        <v>Y</v>
      </c>
    </row>
    <row r="100" spans="1:34">
      <c r="A100" s="11">
        <v>498</v>
      </c>
      <c r="B100" s="3" t="s">
        <v>21</v>
      </c>
      <c r="C100" s="3" t="s">
        <v>23</v>
      </c>
      <c r="D100" s="3" t="s">
        <v>22</v>
      </c>
      <c r="E100" s="3" t="s">
        <v>24</v>
      </c>
      <c r="F100" s="3">
        <v>85004</v>
      </c>
      <c r="G100" s="3" t="s">
        <v>27</v>
      </c>
      <c r="H100" s="11" t="s">
        <v>25</v>
      </c>
      <c r="I100" s="11"/>
      <c r="J100" s="3" t="s">
        <v>26</v>
      </c>
      <c r="K100" s="3" t="s">
        <v>28</v>
      </c>
      <c r="L100" s="3" t="s">
        <v>535</v>
      </c>
      <c r="M100" s="12">
        <v>12</v>
      </c>
      <c r="N100" s="8">
        <v>43294</v>
      </c>
      <c r="O100" s="8">
        <v>43298</v>
      </c>
      <c r="P100" s="8">
        <f t="shared" si="30"/>
        <v>43663</v>
      </c>
      <c r="Q100" s="8">
        <f t="shared" si="16"/>
        <v>43663</v>
      </c>
      <c r="R100" s="11"/>
      <c r="S100" s="11"/>
      <c r="T100" s="11"/>
      <c r="U100" s="11" t="str">
        <f t="shared" si="17"/>
        <v>NB</v>
      </c>
      <c r="V100" s="11">
        <v>1261</v>
      </c>
      <c r="W100" s="11">
        <f t="shared" si="18"/>
        <v>1147.51</v>
      </c>
      <c r="X100" s="11">
        <f t="shared" si="19"/>
        <v>88.27000000000001</v>
      </c>
      <c r="Y100" s="11">
        <f t="shared" si="20"/>
        <v>25.22</v>
      </c>
      <c r="Z100" s="11">
        <f t="shared" si="21"/>
        <v>0</v>
      </c>
      <c r="AA100" s="11">
        <f t="shared" si="22"/>
        <v>0</v>
      </c>
      <c r="AB100" s="11">
        <f t="shared" si="23"/>
        <v>0.02</v>
      </c>
      <c r="AC100" s="11">
        <f t="shared" si="24"/>
        <v>25.22</v>
      </c>
      <c r="AD100" s="13">
        <f t="shared" si="25"/>
        <v>2.1016666666666666</v>
      </c>
      <c r="AE100" s="11" t="str">
        <f t="shared" si="26"/>
        <v>Paid in full</v>
      </c>
      <c r="AF100" s="11" t="str">
        <f t="shared" si="29"/>
        <v>Not Applicable</v>
      </c>
      <c r="AG100" s="11" t="str">
        <f t="shared" si="27"/>
        <v>Y</v>
      </c>
      <c r="AH100" s="8" t="str">
        <f t="shared" si="28"/>
        <v>Y</v>
      </c>
    </row>
    <row r="101" spans="1:34">
      <c r="A101" s="11">
        <v>499</v>
      </c>
      <c r="B101" s="3" t="s">
        <v>21</v>
      </c>
      <c r="C101" s="3" t="s">
        <v>23</v>
      </c>
      <c r="D101" s="3" t="s">
        <v>22</v>
      </c>
      <c r="E101" s="3" t="s">
        <v>24</v>
      </c>
      <c r="F101" s="3">
        <v>85004</v>
      </c>
      <c r="G101" s="3" t="s">
        <v>27</v>
      </c>
      <c r="H101" s="11" t="s">
        <v>25</v>
      </c>
      <c r="I101" s="11"/>
      <c r="J101" s="3" t="s">
        <v>26</v>
      </c>
      <c r="K101" s="3" t="s">
        <v>28</v>
      </c>
      <c r="L101" s="3" t="s">
        <v>536</v>
      </c>
      <c r="M101" s="12">
        <v>12</v>
      </c>
      <c r="N101" s="8">
        <v>43299</v>
      </c>
      <c r="O101" s="8">
        <v>43303</v>
      </c>
      <c r="P101" s="8">
        <f t="shared" si="30"/>
        <v>43668</v>
      </c>
      <c r="Q101" s="8">
        <f t="shared" si="16"/>
        <v>43668</v>
      </c>
      <c r="R101" s="11"/>
      <c r="S101" s="11"/>
      <c r="T101" s="11"/>
      <c r="U101" s="11" t="str">
        <f t="shared" si="17"/>
        <v>NB</v>
      </c>
      <c r="V101" s="11">
        <v>1262</v>
      </c>
      <c r="W101" s="11">
        <f t="shared" si="18"/>
        <v>1148.42</v>
      </c>
      <c r="X101" s="11">
        <f t="shared" si="19"/>
        <v>88.34</v>
      </c>
      <c r="Y101" s="11">
        <f t="shared" si="20"/>
        <v>25.240000000000002</v>
      </c>
      <c r="Z101" s="11">
        <f t="shared" si="21"/>
        <v>0</v>
      </c>
      <c r="AA101" s="11">
        <f t="shared" si="22"/>
        <v>0</v>
      </c>
      <c r="AB101" s="11">
        <f t="shared" si="23"/>
        <v>0.02</v>
      </c>
      <c r="AC101" s="11">
        <f t="shared" si="24"/>
        <v>25.240000000000002</v>
      </c>
      <c r="AD101" s="13">
        <f t="shared" si="25"/>
        <v>2.1033333333333335</v>
      </c>
      <c r="AE101" s="11" t="str">
        <f t="shared" si="26"/>
        <v>Paid in full</v>
      </c>
      <c r="AF101" s="11" t="str">
        <f t="shared" si="29"/>
        <v>Not Applicable</v>
      </c>
      <c r="AG101" s="11" t="str">
        <f t="shared" si="27"/>
        <v>Y</v>
      </c>
      <c r="AH101" s="8" t="str">
        <f t="shared" si="28"/>
        <v>Y</v>
      </c>
    </row>
    <row r="102" spans="1:34">
      <c r="A102" s="11">
        <v>500</v>
      </c>
      <c r="B102" s="3" t="s">
        <v>21</v>
      </c>
      <c r="C102" s="3" t="s">
        <v>23</v>
      </c>
      <c r="D102" s="3" t="s">
        <v>22</v>
      </c>
      <c r="E102" s="3" t="s">
        <v>24</v>
      </c>
      <c r="F102" s="3">
        <v>85004</v>
      </c>
      <c r="G102" s="3" t="s">
        <v>437</v>
      </c>
      <c r="H102" s="11" t="s">
        <v>25</v>
      </c>
      <c r="I102" s="11"/>
      <c r="J102" s="3" t="s">
        <v>26</v>
      </c>
      <c r="K102" s="3" t="s">
        <v>28</v>
      </c>
      <c r="L102" s="3" t="s">
        <v>537</v>
      </c>
      <c r="M102" s="12">
        <v>12</v>
      </c>
      <c r="N102" s="8">
        <v>43304</v>
      </c>
      <c r="O102" s="8">
        <v>43307</v>
      </c>
      <c r="P102" s="8">
        <f t="shared" si="30"/>
        <v>43672</v>
      </c>
      <c r="Q102" s="8">
        <f t="shared" si="16"/>
        <v>43672</v>
      </c>
      <c r="R102" s="11"/>
      <c r="S102" s="11"/>
      <c r="T102" s="11"/>
      <c r="U102" s="11" t="str">
        <f t="shared" si="17"/>
        <v>NB</v>
      </c>
      <c r="V102" s="11">
        <v>1263</v>
      </c>
      <c r="W102" s="11">
        <f t="shared" si="18"/>
        <v>1149.33</v>
      </c>
      <c r="X102" s="11">
        <f t="shared" si="19"/>
        <v>88.410000000000011</v>
      </c>
      <c r="Y102" s="11">
        <f t="shared" si="20"/>
        <v>25.26</v>
      </c>
      <c r="Z102" s="11">
        <f t="shared" si="21"/>
        <v>0</v>
      </c>
      <c r="AA102" s="11">
        <f t="shared" si="22"/>
        <v>0</v>
      </c>
      <c r="AB102" s="11">
        <f t="shared" si="23"/>
        <v>0.02</v>
      </c>
      <c r="AC102" s="11">
        <f t="shared" si="24"/>
        <v>25.26</v>
      </c>
      <c r="AD102" s="13">
        <f t="shared" si="25"/>
        <v>2.105</v>
      </c>
      <c r="AE102" s="11" t="str">
        <f t="shared" si="26"/>
        <v>Paid in full</v>
      </c>
      <c r="AF102" s="11" t="str">
        <f t="shared" si="29"/>
        <v>Not Applicable</v>
      </c>
      <c r="AG102" s="11" t="str">
        <f t="shared" si="27"/>
        <v>Y</v>
      </c>
      <c r="AH102" s="8" t="str">
        <f t="shared" si="28"/>
        <v>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501"/>
  <sheetViews>
    <sheetView topLeftCell="S1" workbookViewId="0">
      <selection activeCell="T18" sqref="T18"/>
    </sheetView>
  </sheetViews>
  <sheetFormatPr defaultColWidth="20.140625" defaultRowHeight="15"/>
  <cols>
    <col min="1" max="1" width="4.7109375" customWidth="1"/>
    <col min="2" max="2" width="18.28515625" customWidth="1"/>
    <col min="3" max="3" width="19.42578125" customWidth="1"/>
    <col min="4" max="4" width="18.140625" customWidth="1"/>
    <col min="5" max="5" width="21.140625" customWidth="1"/>
    <col min="6" max="6" width="17.140625" customWidth="1"/>
    <col min="7" max="7" width="17.28515625" customWidth="1"/>
    <col min="8" max="8" width="24.140625" bestFit="1" customWidth="1"/>
    <col min="9" max="9" width="12.28515625" customWidth="1"/>
    <col min="10" max="10" width="14" customWidth="1"/>
    <col min="11" max="11" width="6.85546875" customWidth="1"/>
    <col min="12" max="12" width="15" customWidth="1"/>
    <col min="22" max="22" width="26.5703125" customWidth="1"/>
    <col min="23" max="23" width="22.28515625" customWidth="1"/>
    <col min="28" max="28" width="25.85546875" customWidth="1"/>
    <col min="30" max="30" width="31.5703125" customWidth="1"/>
  </cols>
  <sheetData>
    <row r="1" spans="1:35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429</v>
      </c>
      <c r="M1" s="2" t="s">
        <v>12</v>
      </c>
      <c r="N1" s="2" t="s">
        <v>430</v>
      </c>
      <c r="O1" s="2" t="s">
        <v>539</v>
      </c>
      <c r="P1" s="6" t="s">
        <v>432</v>
      </c>
      <c r="Q1" s="2" t="s">
        <v>431</v>
      </c>
      <c r="R1" s="2" t="s">
        <v>538</v>
      </c>
      <c r="S1" s="6" t="s">
        <v>435</v>
      </c>
      <c r="T1" s="6" t="s">
        <v>540</v>
      </c>
      <c r="U1" s="2" t="s">
        <v>13</v>
      </c>
      <c r="V1" s="2" t="s">
        <v>433</v>
      </c>
      <c r="W1" s="2" t="s">
        <v>434</v>
      </c>
      <c r="X1" s="2" t="s">
        <v>11</v>
      </c>
      <c r="Y1" s="2" t="s">
        <v>14</v>
      </c>
      <c r="Z1" s="2" t="s">
        <v>15</v>
      </c>
      <c r="AA1" s="2" t="s">
        <v>16</v>
      </c>
      <c r="AB1" s="2" t="s">
        <v>436</v>
      </c>
      <c r="AC1" s="2" t="s">
        <v>541</v>
      </c>
      <c r="AD1" s="2" t="s">
        <v>542</v>
      </c>
      <c r="AE1" s="2" t="s">
        <v>17</v>
      </c>
      <c r="AF1" s="2" t="s">
        <v>18</v>
      </c>
      <c r="AG1" s="2" t="s">
        <v>19</v>
      </c>
      <c r="AH1" s="2" t="s">
        <v>20</v>
      </c>
      <c r="AI1" s="10"/>
    </row>
    <row r="2" spans="1:35">
      <c r="A2" s="11">
        <v>1</v>
      </c>
      <c r="B2" s="3" t="s">
        <v>21</v>
      </c>
      <c r="C2" s="3" t="s">
        <v>23</v>
      </c>
      <c r="D2" s="3" t="s">
        <v>22</v>
      </c>
      <c r="E2" s="3" t="s">
        <v>24</v>
      </c>
      <c r="F2" s="3">
        <v>85004</v>
      </c>
      <c r="G2" s="3" t="s">
        <v>27</v>
      </c>
      <c r="H2" s="11" t="s">
        <v>25</v>
      </c>
      <c r="I2" s="3"/>
      <c r="J2" s="3" t="s">
        <v>26</v>
      </c>
      <c r="K2" s="3" t="s">
        <v>28</v>
      </c>
      <c r="L2" s="3" t="s">
        <v>29</v>
      </c>
      <c r="M2" s="3">
        <v>6</v>
      </c>
      <c r="N2" s="5">
        <v>42957</v>
      </c>
      <c r="O2" s="5">
        <v>42960</v>
      </c>
      <c r="P2" s="5">
        <v>43144</v>
      </c>
      <c r="Q2" s="5">
        <v>43144</v>
      </c>
      <c r="R2" s="11"/>
      <c r="S2" s="11"/>
      <c r="T2" s="11"/>
      <c r="U2" s="11" t="str">
        <f t="shared" ref="U2:U65" si="0">IF($S2&lt;&gt;"","CN",IF($R2&lt;&gt;"","RN",IF($R2="","NB")))</f>
        <v>NB</v>
      </c>
      <c r="V2" s="3">
        <v>460</v>
      </c>
      <c r="W2" s="11">
        <f t="shared" ref="W2:W65" si="1">IF($AB2=0.02,$V2*0.91,IF($AB2=0.07,$V2*0.86,IF($AB2=0.03,$V2*0.9,IF($AB2=0.08,$V2*0.85))))</f>
        <v>418.6</v>
      </c>
      <c r="X2" s="11">
        <f t="shared" ref="X2:X65" si="2">V2*0.07</f>
        <v>32.200000000000003</v>
      </c>
      <c r="Y2" s="11">
        <f t="shared" ref="Y2:Y65" si="3">IF($O2&lt;&gt;"",$V2*0.02,0)</f>
        <v>9.2000000000000011</v>
      </c>
      <c r="Z2" s="11">
        <f t="shared" ref="Z2:Z65" si="4">IF($R2&lt;&gt;"",$V2*0.05,0)</f>
        <v>0</v>
      </c>
      <c r="AA2" s="11">
        <f t="shared" ref="AA2:AA65" si="5">IF($T2&lt;&gt;"",$V2*0.01,0)</f>
        <v>0</v>
      </c>
      <c r="AB2" s="11">
        <f t="shared" ref="AB2:AB65" si="6">IF(AND($Y2&lt;&gt;"",$Z2=0,$AA2=0),0.02,IF(AND($Y2&lt;&gt;"",$Z2&lt;&gt;"",$AA2=0),0.07,IF(AND($Y2&lt;&gt;"",$Z2=0,$AA2&lt;&gt;""),0.03,IF(AND($Y2&lt;&gt;"",$Z2&lt;&gt;"",$AA2&lt;&gt;""),0.08))))</f>
        <v>0.02</v>
      </c>
      <c r="AC2" s="11">
        <f t="shared" ref="AC2:AC65" si="7">$Y2+$Z2+$AA2</f>
        <v>9.2000000000000011</v>
      </c>
      <c r="AD2" s="11">
        <f t="shared" ref="AD2:AD65" si="8">$AC2/$M2</f>
        <v>1.5333333333333334</v>
      </c>
      <c r="AE2" s="11" t="str">
        <f t="shared" ref="AE2:AE65" si="9">IF(OR($U2="NB",$U2="RN"),"Paid in full","Partial Amt Paid")</f>
        <v>Paid in full</v>
      </c>
      <c r="AF2" s="11" t="str">
        <f t="shared" ref="AF2:AF33" si="10">IF($S2&lt;&gt;"","Missed Comm","Not Applicable")</f>
        <v>Not Applicable</v>
      </c>
      <c r="AG2" s="11" t="str">
        <f t="shared" ref="AG2:AG65" si="11">IF(OR($U2="NB",$U2="RN"),"Y","N")</f>
        <v>Y</v>
      </c>
      <c r="AH2" s="8" t="str">
        <f t="shared" ref="AH2:AH65" si="12">IF(AND($P2&gt;DATEVALUE("31-08-2018"),$U2&lt;&gt;"CN"),"Y","N")</f>
        <v>N</v>
      </c>
    </row>
    <row r="3" spans="1:35">
      <c r="A3" s="11">
        <v>2</v>
      </c>
      <c r="B3" s="3" t="s">
        <v>21</v>
      </c>
      <c r="C3" s="3" t="s">
        <v>23</v>
      </c>
      <c r="D3" s="3" t="s">
        <v>22</v>
      </c>
      <c r="E3" s="3" t="s">
        <v>24</v>
      </c>
      <c r="F3" s="3">
        <v>85004</v>
      </c>
      <c r="G3" s="3" t="s">
        <v>27</v>
      </c>
      <c r="H3" s="11" t="s">
        <v>25</v>
      </c>
      <c r="I3" s="3"/>
      <c r="J3" s="3" t="s">
        <v>26</v>
      </c>
      <c r="K3" s="3" t="s">
        <v>28</v>
      </c>
      <c r="L3" s="3" t="s">
        <v>30</v>
      </c>
      <c r="M3" s="3">
        <v>12</v>
      </c>
      <c r="N3" s="5">
        <v>42949</v>
      </c>
      <c r="O3" s="5">
        <v>42953</v>
      </c>
      <c r="P3" s="5">
        <v>43318</v>
      </c>
      <c r="Q3" s="5">
        <v>43318</v>
      </c>
      <c r="R3" s="11"/>
      <c r="S3" s="11"/>
      <c r="T3" s="11"/>
      <c r="U3" s="11" t="str">
        <f t="shared" si="0"/>
        <v>NB</v>
      </c>
      <c r="V3" s="3">
        <v>900</v>
      </c>
      <c r="W3" s="11">
        <f t="shared" si="1"/>
        <v>819</v>
      </c>
      <c r="X3" s="11">
        <f t="shared" si="2"/>
        <v>63.000000000000007</v>
      </c>
      <c r="Y3" s="11">
        <f t="shared" si="3"/>
        <v>18</v>
      </c>
      <c r="Z3" s="11">
        <f t="shared" si="4"/>
        <v>0</v>
      </c>
      <c r="AA3" s="11">
        <f t="shared" si="5"/>
        <v>0</v>
      </c>
      <c r="AB3" s="11">
        <f t="shared" si="6"/>
        <v>0.02</v>
      </c>
      <c r="AC3" s="11">
        <f t="shared" si="7"/>
        <v>18</v>
      </c>
      <c r="AD3" s="11">
        <f t="shared" si="8"/>
        <v>1.5</v>
      </c>
      <c r="AE3" s="11" t="str">
        <f t="shared" si="9"/>
        <v>Paid in full</v>
      </c>
      <c r="AF3" s="11" t="str">
        <f t="shared" si="10"/>
        <v>Not Applicable</v>
      </c>
      <c r="AG3" s="11" t="str">
        <f t="shared" si="11"/>
        <v>Y</v>
      </c>
      <c r="AH3" s="8" t="str">
        <f t="shared" si="12"/>
        <v>N</v>
      </c>
    </row>
    <row r="4" spans="1:35">
      <c r="A4" s="11">
        <v>3</v>
      </c>
      <c r="B4" s="3" t="s">
        <v>21</v>
      </c>
      <c r="C4" s="3" t="s">
        <v>23</v>
      </c>
      <c r="D4" s="3" t="s">
        <v>22</v>
      </c>
      <c r="E4" s="3" t="s">
        <v>24</v>
      </c>
      <c r="F4" s="3">
        <v>85004</v>
      </c>
      <c r="G4" s="3" t="s">
        <v>27</v>
      </c>
      <c r="H4" s="11" t="s">
        <v>25</v>
      </c>
      <c r="I4" s="3"/>
      <c r="J4" s="3" t="s">
        <v>26</v>
      </c>
      <c r="K4" s="3" t="s">
        <v>28</v>
      </c>
      <c r="L4" s="3" t="s">
        <v>31</v>
      </c>
      <c r="M4" s="3">
        <v>12</v>
      </c>
      <c r="N4" s="5">
        <v>42962</v>
      </c>
      <c r="O4" s="5">
        <v>42967</v>
      </c>
      <c r="P4" s="5">
        <v>43151</v>
      </c>
      <c r="Q4" s="5">
        <v>43151</v>
      </c>
      <c r="R4" s="11"/>
      <c r="S4" s="11"/>
      <c r="T4" s="11"/>
      <c r="U4" s="11" t="str">
        <f t="shared" si="0"/>
        <v>NB</v>
      </c>
      <c r="V4" s="3">
        <v>1620</v>
      </c>
      <c r="W4" s="11">
        <f t="shared" si="1"/>
        <v>1474.2</v>
      </c>
      <c r="X4" s="11">
        <f t="shared" si="2"/>
        <v>113.4</v>
      </c>
      <c r="Y4" s="11">
        <f t="shared" si="3"/>
        <v>32.4</v>
      </c>
      <c r="Z4" s="11">
        <f t="shared" si="4"/>
        <v>0</v>
      </c>
      <c r="AA4" s="11">
        <f t="shared" si="5"/>
        <v>0</v>
      </c>
      <c r="AB4" s="11">
        <f t="shared" si="6"/>
        <v>0.02</v>
      </c>
      <c r="AC4" s="11">
        <f t="shared" si="7"/>
        <v>32.4</v>
      </c>
      <c r="AD4" s="11">
        <f t="shared" si="8"/>
        <v>2.6999999999999997</v>
      </c>
      <c r="AE4" s="11" t="str">
        <f t="shared" si="9"/>
        <v>Paid in full</v>
      </c>
      <c r="AF4" s="11" t="str">
        <f t="shared" si="10"/>
        <v>Not Applicable</v>
      </c>
      <c r="AG4" s="11" t="str">
        <f t="shared" si="11"/>
        <v>Y</v>
      </c>
      <c r="AH4" s="8" t="str">
        <f t="shared" si="12"/>
        <v>N</v>
      </c>
    </row>
    <row r="5" spans="1:35">
      <c r="A5" s="11">
        <v>4</v>
      </c>
      <c r="B5" s="3" t="s">
        <v>21</v>
      </c>
      <c r="C5" s="3" t="s">
        <v>23</v>
      </c>
      <c r="D5" s="3" t="s">
        <v>22</v>
      </c>
      <c r="E5" s="3" t="s">
        <v>24</v>
      </c>
      <c r="F5" s="3">
        <v>85004</v>
      </c>
      <c r="G5" s="3" t="s">
        <v>27</v>
      </c>
      <c r="H5" s="11" t="s">
        <v>25</v>
      </c>
      <c r="I5" s="3"/>
      <c r="J5" s="3" t="s">
        <v>26</v>
      </c>
      <c r="K5" s="3" t="s">
        <v>28</v>
      </c>
      <c r="L5" s="3" t="s">
        <v>32</v>
      </c>
      <c r="M5" s="3">
        <v>12</v>
      </c>
      <c r="N5" s="5">
        <v>42953</v>
      </c>
      <c r="O5" s="5">
        <v>42959</v>
      </c>
      <c r="P5" s="5">
        <v>43324</v>
      </c>
      <c r="Q5" s="5">
        <v>43324</v>
      </c>
      <c r="R5" s="11"/>
      <c r="S5" s="11"/>
      <c r="T5" s="11"/>
      <c r="U5" s="11" t="str">
        <f t="shared" si="0"/>
        <v>NB</v>
      </c>
      <c r="V5" s="3">
        <v>1500</v>
      </c>
      <c r="W5" s="11">
        <f t="shared" si="1"/>
        <v>1365</v>
      </c>
      <c r="X5" s="11">
        <f t="shared" si="2"/>
        <v>105.00000000000001</v>
      </c>
      <c r="Y5" s="11">
        <f t="shared" si="3"/>
        <v>30</v>
      </c>
      <c r="Z5" s="11">
        <f t="shared" si="4"/>
        <v>0</v>
      </c>
      <c r="AA5" s="11">
        <f t="shared" si="5"/>
        <v>0</v>
      </c>
      <c r="AB5" s="11">
        <f t="shared" si="6"/>
        <v>0.02</v>
      </c>
      <c r="AC5" s="11">
        <f t="shared" si="7"/>
        <v>30</v>
      </c>
      <c r="AD5" s="11">
        <f t="shared" si="8"/>
        <v>2.5</v>
      </c>
      <c r="AE5" s="11" t="str">
        <f t="shared" si="9"/>
        <v>Paid in full</v>
      </c>
      <c r="AF5" s="11" t="str">
        <f t="shared" si="10"/>
        <v>Not Applicable</v>
      </c>
      <c r="AG5" s="11" t="str">
        <f t="shared" si="11"/>
        <v>Y</v>
      </c>
      <c r="AH5" s="8" t="str">
        <f t="shared" si="12"/>
        <v>N</v>
      </c>
    </row>
    <row r="6" spans="1:35">
      <c r="A6" s="11">
        <v>5</v>
      </c>
      <c r="B6" s="3" t="s">
        <v>21</v>
      </c>
      <c r="C6" s="3" t="s">
        <v>23</v>
      </c>
      <c r="D6" s="3" t="s">
        <v>22</v>
      </c>
      <c r="E6" s="3" t="s">
        <v>24</v>
      </c>
      <c r="F6" s="3">
        <v>85004</v>
      </c>
      <c r="G6" s="3" t="s">
        <v>27</v>
      </c>
      <c r="H6" s="11" t="s">
        <v>25</v>
      </c>
      <c r="I6" s="3"/>
      <c r="J6" s="3" t="s">
        <v>26</v>
      </c>
      <c r="K6" s="3" t="s">
        <v>28</v>
      </c>
      <c r="L6" s="3" t="s">
        <v>33</v>
      </c>
      <c r="M6" s="3">
        <v>6</v>
      </c>
      <c r="N6" s="5">
        <v>42972</v>
      </c>
      <c r="O6" s="5">
        <v>42974</v>
      </c>
      <c r="P6" s="5">
        <v>43158</v>
      </c>
      <c r="Q6" s="5">
        <v>43158</v>
      </c>
      <c r="R6" s="11"/>
      <c r="S6" s="11"/>
      <c r="T6" s="11"/>
      <c r="U6" s="11" t="str">
        <f t="shared" si="0"/>
        <v>NB</v>
      </c>
      <c r="V6" s="3">
        <v>500</v>
      </c>
      <c r="W6" s="11">
        <f t="shared" si="1"/>
        <v>455</v>
      </c>
      <c r="X6" s="11">
        <f t="shared" si="2"/>
        <v>35</v>
      </c>
      <c r="Y6" s="11">
        <f t="shared" si="3"/>
        <v>10</v>
      </c>
      <c r="Z6" s="11">
        <f t="shared" si="4"/>
        <v>0</v>
      </c>
      <c r="AA6" s="11">
        <f t="shared" si="5"/>
        <v>0</v>
      </c>
      <c r="AB6" s="11">
        <f t="shared" si="6"/>
        <v>0.02</v>
      </c>
      <c r="AC6" s="11">
        <f t="shared" si="7"/>
        <v>10</v>
      </c>
      <c r="AD6" s="11">
        <f t="shared" si="8"/>
        <v>1.6666666666666667</v>
      </c>
      <c r="AE6" s="11" t="str">
        <f t="shared" si="9"/>
        <v>Paid in full</v>
      </c>
      <c r="AF6" s="11" t="str">
        <f t="shared" si="10"/>
        <v>Not Applicable</v>
      </c>
      <c r="AG6" s="11" t="str">
        <f t="shared" si="11"/>
        <v>Y</v>
      </c>
      <c r="AH6" s="8" t="str">
        <f t="shared" si="12"/>
        <v>N</v>
      </c>
    </row>
    <row r="7" spans="1:35">
      <c r="A7" s="11">
        <v>6</v>
      </c>
      <c r="B7" s="3" t="s">
        <v>21</v>
      </c>
      <c r="C7" s="3" t="s">
        <v>23</v>
      </c>
      <c r="D7" s="3" t="s">
        <v>22</v>
      </c>
      <c r="E7" s="3" t="s">
        <v>24</v>
      </c>
      <c r="F7" s="3">
        <v>85004</v>
      </c>
      <c r="G7" s="3" t="s">
        <v>27</v>
      </c>
      <c r="H7" s="11" t="s">
        <v>25</v>
      </c>
      <c r="I7" s="3"/>
      <c r="J7" s="3" t="s">
        <v>26</v>
      </c>
      <c r="K7" s="3" t="s">
        <v>28</v>
      </c>
      <c r="L7" s="3" t="s">
        <v>34</v>
      </c>
      <c r="M7" s="3">
        <v>12</v>
      </c>
      <c r="N7" s="5">
        <v>42959</v>
      </c>
      <c r="O7" s="5">
        <v>42964</v>
      </c>
      <c r="P7" s="5">
        <v>43329</v>
      </c>
      <c r="Q7" s="5">
        <v>43329</v>
      </c>
      <c r="R7" s="11"/>
      <c r="S7" s="11"/>
      <c r="T7" s="11"/>
      <c r="U7" s="11" t="str">
        <f t="shared" si="0"/>
        <v>NB</v>
      </c>
      <c r="V7" s="3">
        <v>1100</v>
      </c>
      <c r="W7" s="11">
        <f t="shared" si="1"/>
        <v>1001</v>
      </c>
      <c r="X7" s="11">
        <f t="shared" si="2"/>
        <v>77.000000000000014</v>
      </c>
      <c r="Y7" s="11">
        <f t="shared" si="3"/>
        <v>22</v>
      </c>
      <c r="Z7" s="11">
        <f t="shared" si="4"/>
        <v>0</v>
      </c>
      <c r="AA7" s="11">
        <f t="shared" si="5"/>
        <v>0</v>
      </c>
      <c r="AB7" s="11">
        <f t="shared" si="6"/>
        <v>0.02</v>
      </c>
      <c r="AC7" s="11">
        <f t="shared" si="7"/>
        <v>22</v>
      </c>
      <c r="AD7" s="11">
        <f t="shared" si="8"/>
        <v>1.8333333333333333</v>
      </c>
      <c r="AE7" s="11" t="str">
        <f t="shared" si="9"/>
        <v>Paid in full</v>
      </c>
      <c r="AF7" s="11" t="str">
        <f t="shared" si="10"/>
        <v>Not Applicable</v>
      </c>
      <c r="AG7" s="11" t="str">
        <f t="shared" si="11"/>
        <v>Y</v>
      </c>
      <c r="AH7" s="8" t="str">
        <f t="shared" si="12"/>
        <v>N</v>
      </c>
    </row>
    <row r="8" spans="1:35">
      <c r="A8" s="11">
        <v>7</v>
      </c>
      <c r="B8" s="3" t="s">
        <v>21</v>
      </c>
      <c r="C8" s="3" t="s">
        <v>23</v>
      </c>
      <c r="D8" s="3" t="s">
        <v>22</v>
      </c>
      <c r="E8" s="3" t="s">
        <v>24</v>
      </c>
      <c r="F8" s="3">
        <v>85004</v>
      </c>
      <c r="G8" s="3" t="s">
        <v>27</v>
      </c>
      <c r="H8" s="11" t="s">
        <v>25</v>
      </c>
      <c r="I8" s="3"/>
      <c r="J8" s="3" t="s">
        <v>26</v>
      </c>
      <c r="K8" s="3" t="s">
        <v>28</v>
      </c>
      <c r="L8" s="3" t="s">
        <v>35</v>
      </c>
      <c r="M8" s="3">
        <v>12</v>
      </c>
      <c r="N8" s="5">
        <v>42967</v>
      </c>
      <c r="O8" s="5">
        <v>42973</v>
      </c>
      <c r="P8" s="5">
        <v>43338</v>
      </c>
      <c r="Q8" s="5">
        <v>43338</v>
      </c>
      <c r="R8" s="11"/>
      <c r="S8" s="11"/>
      <c r="T8" s="11"/>
      <c r="U8" s="11" t="str">
        <f t="shared" si="0"/>
        <v>NB</v>
      </c>
      <c r="V8" s="3">
        <v>1458</v>
      </c>
      <c r="W8" s="11">
        <f t="shared" si="1"/>
        <v>1326.78</v>
      </c>
      <c r="X8" s="11">
        <f t="shared" si="2"/>
        <v>102.06000000000002</v>
      </c>
      <c r="Y8" s="11">
        <f t="shared" si="3"/>
        <v>29.16</v>
      </c>
      <c r="Z8" s="11">
        <f t="shared" si="4"/>
        <v>0</v>
      </c>
      <c r="AA8" s="11">
        <f t="shared" si="5"/>
        <v>0</v>
      </c>
      <c r="AB8" s="11">
        <f t="shared" si="6"/>
        <v>0.02</v>
      </c>
      <c r="AC8" s="11">
        <f t="shared" si="7"/>
        <v>29.16</v>
      </c>
      <c r="AD8" s="11">
        <f t="shared" si="8"/>
        <v>2.4300000000000002</v>
      </c>
      <c r="AE8" s="11" t="str">
        <f t="shared" si="9"/>
        <v>Paid in full</v>
      </c>
      <c r="AF8" s="11" t="str">
        <f t="shared" si="10"/>
        <v>Not Applicable</v>
      </c>
      <c r="AG8" s="11" t="str">
        <f t="shared" si="11"/>
        <v>Y</v>
      </c>
      <c r="AH8" s="8" t="str">
        <f t="shared" si="12"/>
        <v>N</v>
      </c>
    </row>
    <row r="9" spans="1:35">
      <c r="A9" s="11">
        <v>8</v>
      </c>
      <c r="B9" s="3" t="s">
        <v>21</v>
      </c>
      <c r="C9" s="3" t="s">
        <v>23</v>
      </c>
      <c r="D9" s="3" t="s">
        <v>22</v>
      </c>
      <c r="E9" s="3" t="s">
        <v>24</v>
      </c>
      <c r="F9" s="3">
        <v>85004</v>
      </c>
      <c r="G9" s="3" t="s">
        <v>27</v>
      </c>
      <c r="H9" s="11" t="s">
        <v>25</v>
      </c>
      <c r="I9" s="3"/>
      <c r="J9" s="3" t="s">
        <v>26</v>
      </c>
      <c r="K9" s="3" t="s">
        <v>28</v>
      </c>
      <c r="L9" s="3" t="s">
        <v>36</v>
      </c>
      <c r="M9" s="3">
        <v>12</v>
      </c>
      <c r="N9" s="5">
        <v>42954</v>
      </c>
      <c r="O9" s="5">
        <v>42957</v>
      </c>
      <c r="P9" s="5">
        <v>43141</v>
      </c>
      <c r="Q9" s="5">
        <v>43141</v>
      </c>
      <c r="R9" s="11"/>
      <c r="S9" s="11"/>
      <c r="T9" s="11"/>
      <c r="U9" s="11" t="str">
        <f t="shared" si="0"/>
        <v>NB</v>
      </c>
      <c r="V9" s="3">
        <v>1568</v>
      </c>
      <c r="W9" s="11">
        <f t="shared" si="1"/>
        <v>1426.88</v>
      </c>
      <c r="X9" s="11">
        <f t="shared" si="2"/>
        <v>109.76</v>
      </c>
      <c r="Y9" s="11">
        <f t="shared" si="3"/>
        <v>31.36</v>
      </c>
      <c r="Z9" s="11">
        <f t="shared" si="4"/>
        <v>0</v>
      </c>
      <c r="AA9" s="11">
        <f t="shared" si="5"/>
        <v>0</v>
      </c>
      <c r="AB9" s="11">
        <f t="shared" si="6"/>
        <v>0.02</v>
      </c>
      <c r="AC9" s="11">
        <f t="shared" si="7"/>
        <v>31.36</v>
      </c>
      <c r="AD9" s="11">
        <f t="shared" si="8"/>
        <v>2.6133333333333333</v>
      </c>
      <c r="AE9" s="11" t="str">
        <f t="shared" si="9"/>
        <v>Paid in full</v>
      </c>
      <c r="AF9" s="11" t="str">
        <f t="shared" si="10"/>
        <v>Not Applicable</v>
      </c>
      <c r="AG9" s="11" t="str">
        <f t="shared" si="11"/>
        <v>Y</v>
      </c>
      <c r="AH9" s="8" t="str">
        <f t="shared" si="12"/>
        <v>N</v>
      </c>
    </row>
    <row r="10" spans="1:35">
      <c r="A10" s="11">
        <v>9</v>
      </c>
      <c r="B10" s="3" t="s">
        <v>21</v>
      </c>
      <c r="C10" s="3" t="s">
        <v>23</v>
      </c>
      <c r="D10" s="3" t="s">
        <v>22</v>
      </c>
      <c r="E10" s="3" t="s">
        <v>24</v>
      </c>
      <c r="F10" s="3">
        <v>85004</v>
      </c>
      <c r="G10" s="3" t="s">
        <v>27</v>
      </c>
      <c r="H10" s="11" t="s">
        <v>25</v>
      </c>
      <c r="I10" s="3"/>
      <c r="J10" s="3" t="s">
        <v>26</v>
      </c>
      <c r="K10" s="3" t="s">
        <v>28</v>
      </c>
      <c r="L10" s="3" t="s">
        <v>37</v>
      </c>
      <c r="M10" s="3">
        <v>6</v>
      </c>
      <c r="N10" s="5">
        <v>42983</v>
      </c>
      <c r="O10" s="5">
        <v>42986</v>
      </c>
      <c r="P10" s="5">
        <v>43167</v>
      </c>
      <c r="Q10" s="5">
        <v>43167</v>
      </c>
      <c r="R10" s="11"/>
      <c r="S10" s="11"/>
      <c r="T10" s="11"/>
      <c r="U10" s="11" t="str">
        <f t="shared" si="0"/>
        <v>NB</v>
      </c>
      <c r="V10" s="3">
        <v>856</v>
      </c>
      <c r="W10" s="11">
        <f t="shared" si="1"/>
        <v>778.96</v>
      </c>
      <c r="X10" s="11">
        <f t="shared" si="2"/>
        <v>59.920000000000009</v>
      </c>
      <c r="Y10" s="11">
        <f t="shared" si="3"/>
        <v>17.12</v>
      </c>
      <c r="Z10" s="11">
        <f t="shared" si="4"/>
        <v>0</v>
      </c>
      <c r="AA10" s="11">
        <f t="shared" si="5"/>
        <v>0</v>
      </c>
      <c r="AB10" s="11">
        <f t="shared" si="6"/>
        <v>0.02</v>
      </c>
      <c r="AC10" s="11">
        <f t="shared" si="7"/>
        <v>17.12</v>
      </c>
      <c r="AD10" s="11">
        <f t="shared" si="8"/>
        <v>2.8533333333333335</v>
      </c>
      <c r="AE10" s="11" t="str">
        <f t="shared" si="9"/>
        <v>Paid in full</v>
      </c>
      <c r="AF10" s="11" t="str">
        <f t="shared" si="10"/>
        <v>Not Applicable</v>
      </c>
      <c r="AG10" s="11" t="str">
        <f t="shared" si="11"/>
        <v>Y</v>
      </c>
      <c r="AH10" s="8" t="str">
        <f t="shared" si="12"/>
        <v>N</v>
      </c>
    </row>
    <row r="11" spans="1:35">
      <c r="A11" s="11">
        <v>10</v>
      </c>
      <c r="B11" s="3" t="s">
        <v>21</v>
      </c>
      <c r="C11" s="3" t="s">
        <v>23</v>
      </c>
      <c r="D11" s="3" t="s">
        <v>22</v>
      </c>
      <c r="E11" s="3" t="s">
        <v>24</v>
      </c>
      <c r="F11" s="3">
        <v>85004</v>
      </c>
      <c r="G11" s="3" t="s">
        <v>27</v>
      </c>
      <c r="H11" s="11" t="s">
        <v>25</v>
      </c>
      <c r="I11" s="3"/>
      <c r="J11" s="3" t="s">
        <v>26</v>
      </c>
      <c r="K11" s="3" t="s">
        <v>28</v>
      </c>
      <c r="L11" s="3" t="s">
        <v>38</v>
      </c>
      <c r="M11" s="3">
        <v>6</v>
      </c>
      <c r="N11" s="5">
        <v>42979</v>
      </c>
      <c r="O11" s="5">
        <v>42986</v>
      </c>
      <c r="P11" s="5">
        <v>43167</v>
      </c>
      <c r="Q11" s="5">
        <v>43167</v>
      </c>
      <c r="R11" s="11"/>
      <c r="S11" s="11"/>
      <c r="T11" s="11"/>
      <c r="U11" s="11" t="str">
        <f t="shared" si="0"/>
        <v>NB</v>
      </c>
      <c r="V11" s="3">
        <v>856</v>
      </c>
      <c r="W11" s="11">
        <f t="shared" si="1"/>
        <v>778.96</v>
      </c>
      <c r="X11" s="11">
        <f t="shared" si="2"/>
        <v>59.920000000000009</v>
      </c>
      <c r="Y11" s="11">
        <f t="shared" si="3"/>
        <v>17.12</v>
      </c>
      <c r="Z11" s="11">
        <f t="shared" si="4"/>
        <v>0</v>
      </c>
      <c r="AA11" s="11">
        <f t="shared" si="5"/>
        <v>0</v>
      </c>
      <c r="AB11" s="11">
        <f t="shared" si="6"/>
        <v>0.02</v>
      </c>
      <c r="AC11" s="11">
        <f t="shared" si="7"/>
        <v>17.12</v>
      </c>
      <c r="AD11" s="11">
        <f t="shared" si="8"/>
        <v>2.8533333333333335</v>
      </c>
      <c r="AE11" s="11" t="str">
        <f t="shared" si="9"/>
        <v>Paid in full</v>
      </c>
      <c r="AF11" s="11" t="str">
        <f t="shared" si="10"/>
        <v>Not Applicable</v>
      </c>
      <c r="AG11" s="11" t="str">
        <f t="shared" si="11"/>
        <v>Y</v>
      </c>
      <c r="AH11" s="8" t="str">
        <f t="shared" si="12"/>
        <v>N</v>
      </c>
    </row>
    <row r="12" spans="1:35">
      <c r="A12" s="11">
        <v>11</v>
      </c>
      <c r="B12" s="3" t="s">
        <v>21</v>
      </c>
      <c r="C12" s="3" t="s">
        <v>23</v>
      </c>
      <c r="D12" s="3" t="s">
        <v>22</v>
      </c>
      <c r="E12" s="3" t="s">
        <v>24</v>
      </c>
      <c r="F12" s="3">
        <v>85004</v>
      </c>
      <c r="G12" s="3" t="s">
        <v>27</v>
      </c>
      <c r="H12" s="11" t="s">
        <v>25</v>
      </c>
      <c r="I12" s="3"/>
      <c r="J12" s="3" t="s">
        <v>26</v>
      </c>
      <c r="K12" s="3" t="s">
        <v>28</v>
      </c>
      <c r="L12" s="3" t="s">
        <v>39</v>
      </c>
      <c r="M12" s="3">
        <v>6</v>
      </c>
      <c r="N12" s="5">
        <v>42993</v>
      </c>
      <c r="O12" s="5">
        <v>42995</v>
      </c>
      <c r="P12" s="5">
        <v>43176</v>
      </c>
      <c r="Q12" s="5">
        <v>43176</v>
      </c>
      <c r="R12" s="11"/>
      <c r="S12" s="11"/>
      <c r="T12" s="11"/>
      <c r="U12" s="11" t="str">
        <f t="shared" si="0"/>
        <v>NB</v>
      </c>
      <c r="V12" s="3">
        <v>600</v>
      </c>
      <c r="W12" s="11">
        <f t="shared" si="1"/>
        <v>546</v>
      </c>
      <c r="X12" s="11">
        <f t="shared" si="2"/>
        <v>42.000000000000007</v>
      </c>
      <c r="Y12" s="11">
        <f t="shared" si="3"/>
        <v>12</v>
      </c>
      <c r="Z12" s="11">
        <f t="shared" si="4"/>
        <v>0</v>
      </c>
      <c r="AA12" s="11">
        <f t="shared" si="5"/>
        <v>0</v>
      </c>
      <c r="AB12" s="11">
        <f t="shared" si="6"/>
        <v>0.02</v>
      </c>
      <c r="AC12" s="11">
        <f t="shared" si="7"/>
        <v>12</v>
      </c>
      <c r="AD12" s="11">
        <f t="shared" si="8"/>
        <v>2</v>
      </c>
      <c r="AE12" s="11" t="str">
        <f t="shared" si="9"/>
        <v>Paid in full</v>
      </c>
      <c r="AF12" s="11" t="str">
        <f t="shared" si="10"/>
        <v>Not Applicable</v>
      </c>
      <c r="AG12" s="11" t="str">
        <f t="shared" si="11"/>
        <v>Y</v>
      </c>
      <c r="AH12" s="8" t="str">
        <f t="shared" si="12"/>
        <v>N</v>
      </c>
    </row>
    <row r="13" spans="1:35">
      <c r="A13" s="11">
        <v>12</v>
      </c>
      <c r="B13" s="3" t="s">
        <v>21</v>
      </c>
      <c r="C13" s="3" t="s">
        <v>23</v>
      </c>
      <c r="D13" s="3" t="s">
        <v>22</v>
      </c>
      <c r="E13" s="3" t="s">
        <v>24</v>
      </c>
      <c r="F13" s="3">
        <v>85004</v>
      </c>
      <c r="G13" s="3" t="s">
        <v>27</v>
      </c>
      <c r="H13" s="11" t="s">
        <v>25</v>
      </c>
      <c r="I13" s="3"/>
      <c r="J13" s="3" t="s">
        <v>26</v>
      </c>
      <c r="K13" s="3" t="s">
        <v>28</v>
      </c>
      <c r="L13" s="3" t="s">
        <v>40</v>
      </c>
      <c r="M13" s="3">
        <v>6</v>
      </c>
      <c r="N13" s="5">
        <v>42996</v>
      </c>
      <c r="O13" s="5">
        <v>42999</v>
      </c>
      <c r="P13" s="5">
        <v>43180</v>
      </c>
      <c r="Q13" s="5">
        <v>43180</v>
      </c>
      <c r="R13" s="11"/>
      <c r="S13" s="11"/>
      <c r="T13" s="11"/>
      <c r="U13" s="11" t="str">
        <f t="shared" si="0"/>
        <v>NB</v>
      </c>
      <c r="V13" s="3">
        <v>568</v>
      </c>
      <c r="W13" s="11">
        <f t="shared" si="1"/>
        <v>516.88</v>
      </c>
      <c r="X13" s="11">
        <f t="shared" si="2"/>
        <v>39.760000000000005</v>
      </c>
      <c r="Y13" s="11">
        <f t="shared" si="3"/>
        <v>11.36</v>
      </c>
      <c r="Z13" s="11">
        <f t="shared" si="4"/>
        <v>0</v>
      </c>
      <c r="AA13" s="11">
        <f t="shared" si="5"/>
        <v>0</v>
      </c>
      <c r="AB13" s="11">
        <f t="shared" si="6"/>
        <v>0.02</v>
      </c>
      <c r="AC13" s="11">
        <f t="shared" si="7"/>
        <v>11.36</v>
      </c>
      <c r="AD13" s="11">
        <f t="shared" si="8"/>
        <v>1.8933333333333333</v>
      </c>
      <c r="AE13" s="11" t="str">
        <f t="shared" si="9"/>
        <v>Paid in full</v>
      </c>
      <c r="AF13" s="11" t="str">
        <f t="shared" si="10"/>
        <v>Not Applicable</v>
      </c>
      <c r="AG13" s="11" t="str">
        <f t="shared" si="11"/>
        <v>Y</v>
      </c>
      <c r="AH13" s="8" t="str">
        <f t="shared" si="12"/>
        <v>N</v>
      </c>
    </row>
    <row r="14" spans="1:35">
      <c r="A14" s="11">
        <v>13</v>
      </c>
      <c r="B14" s="3" t="s">
        <v>21</v>
      </c>
      <c r="C14" s="3" t="s">
        <v>23</v>
      </c>
      <c r="D14" s="3" t="s">
        <v>22</v>
      </c>
      <c r="E14" s="3" t="s">
        <v>24</v>
      </c>
      <c r="F14" s="3">
        <v>85004</v>
      </c>
      <c r="G14" s="3" t="s">
        <v>27</v>
      </c>
      <c r="H14" s="11" t="s">
        <v>25</v>
      </c>
      <c r="I14" s="3"/>
      <c r="J14" s="3" t="s">
        <v>26</v>
      </c>
      <c r="K14" s="3" t="s">
        <v>28</v>
      </c>
      <c r="L14" s="3" t="s">
        <v>41</v>
      </c>
      <c r="M14" s="3">
        <v>6</v>
      </c>
      <c r="N14" s="5">
        <v>43003</v>
      </c>
      <c r="O14" s="5">
        <v>43008</v>
      </c>
      <c r="P14" s="5">
        <v>43189</v>
      </c>
      <c r="Q14" s="5">
        <v>43189</v>
      </c>
      <c r="R14" s="11"/>
      <c r="S14" s="11"/>
      <c r="T14" s="11"/>
      <c r="U14" s="11" t="str">
        <f t="shared" si="0"/>
        <v>NB</v>
      </c>
      <c r="V14" s="3">
        <v>458</v>
      </c>
      <c r="W14" s="11">
        <f t="shared" si="1"/>
        <v>416.78000000000003</v>
      </c>
      <c r="X14" s="11">
        <f t="shared" si="2"/>
        <v>32.06</v>
      </c>
      <c r="Y14" s="11">
        <f t="shared" si="3"/>
        <v>9.16</v>
      </c>
      <c r="Z14" s="11">
        <f t="shared" si="4"/>
        <v>0</v>
      </c>
      <c r="AA14" s="11">
        <f t="shared" si="5"/>
        <v>0</v>
      </c>
      <c r="AB14" s="11">
        <f t="shared" si="6"/>
        <v>0.02</v>
      </c>
      <c r="AC14" s="11">
        <f t="shared" si="7"/>
        <v>9.16</v>
      </c>
      <c r="AD14" s="11">
        <f t="shared" si="8"/>
        <v>1.5266666666666666</v>
      </c>
      <c r="AE14" s="11" t="str">
        <f t="shared" si="9"/>
        <v>Paid in full</v>
      </c>
      <c r="AF14" s="11" t="str">
        <f t="shared" si="10"/>
        <v>Not Applicable</v>
      </c>
      <c r="AG14" s="11" t="str">
        <f t="shared" si="11"/>
        <v>Y</v>
      </c>
      <c r="AH14" s="8" t="str">
        <f t="shared" si="12"/>
        <v>N</v>
      </c>
    </row>
    <row r="15" spans="1:35">
      <c r="A15" s="11">
        <v>14</v>
      </c>
      <c r="B15" s="3" t="s">
        <v>21</v>
      </c>
      <c r="C15" s="3" t="s">
        <v>23</v>
      </c>
      <c r="D15" s="3" t="s">
        <v>22</v>
      </c>
      <c r="E15" s="3" t="s">
        <v>24</v>
      </c>
      <c r="F15" s="3">
        <v>85004</v>
      </c>
      <c r="G15" s="3" t="s">
        <v>27</v>
      </c>
      <c r="H15" s="11" t="s">
        <v>25</v>
      </c>
      <c r="I15" s="3"/>
      <c r="J15" s="3" t="s">
        <v>26</v>
      </c>
      <c r="K15" s="3" t="s">
        <v>28</v>
      </c>
      <c r="L15" s="3" t="s">
        <v>42</v>
      </c>
      <c r="M15" s="3">
        <v>6</v>
      </c>
      <c r="N15" s="5">
        <v>42987</v>
      </c>
      <c r="O15" s="5">
        <v>42991</v>
      </c>
      <c r="P15" s="5">
        <v>43172</v>
      </c>
      <c r="Q15" s="5">
        <v>43172</v>
      </c>
      <c r="R15" s="11"/>
      <c r="S15" s="11"/>
      <c r="T15" s="11"/>
      <c r="U15" s="11" t="str">
        <f t="shared" si="0"/>
        <v>NB</v>
      </c>
      <c r="V15" s="3">
        <v>540</v>
      </c>
      <c r="W15" s="11">
        <f t="shared" si="1"/>
        <v>491.40000000000003</v>
      </c>
      <c r="X15" s="11">
        <f t="shared" si="2"/>
        <v>37.800000000000004</v>
      </c>
      <c r="Y15" s="11">
        <f t="shared" si="3"/>
        <v>10.8</v>
      </c>
      <c r="Z15" s="11">
        <f t="shared" si="4"/>
        <v>0</v>
      </c>
      <c r="AA15" s="11">
        <f t="shared" si="5"/>
        <v>0</v>
      </c>
      <c r="AB15" s="11">
        <f t="shared" si="6"/>
        <v>0.02</v>
      </c>
      <c r="AC15" s="11">
        <f t="shared" si="7"/>
        <v>10.8</v>
      </c>
      <c r="AD15" s="11">
        <f t="shared" si="8"/>
        <v>1.8</v>
      </c>
      <c r="AE15" s="11" t="str">
        <f t="shared" si="9"/>
        <v>Paid in full</v>
      </c>
      <c r="AF15" s="11" t="str">
        <f t="shared" si="10"/>
        <v>Not Applicable</v>
      </c>
      <c r="AG15" s="11" t="str">
        <f t="shared" si="11"/>
        <v>Y</v>
      </c>
      <c r="AH15" s="8" t="str">
        <f t="shared" si="12"/>
        <v>N</v>
      </c>
    </row>
    <row r="16" spans="1:35">
      <c r="A16" s="11">
        <v>15</v>
      </c>
      <c r="B16" s="3" t="s">
        <v>21</v>
      </c>
      <c r="C16" s="3" t="s">
        <v>23</v>
      </c>
      <c r="D16" s="3" t="s">
        <v>22</v>
      </c>
      <c r="E16" s="3" t="s">
        <v>24</v>
      </c>
      <c r="F16" s="3">
        <v>85004</v>
      </c>
      <c r="G16" s="3" t="s">
        <v>27</v>
      </c>
      <c r="H16" s="11" t="s">
        <v>25</v>
      </c>
      <c r="I16" s="3"/>
      <c r="J16" s="3" t="s">
        <v>26</v>
      </c>
      <c r="K16" s="3" t="s">
        <v>28</v>
      </c>
      <c r="L16" s="3" t="s">
        <v>43</v>
      </c>
      <c r="M16" s="3">
        <v>6</v>
      </c>
      <c r="N16" s="5">
        <v>42982</v>
      </c>
      <c r="O16" s="5">
        <v>42986</v>
      </c>
      <c r="P16" s="5">
        <v>43167</v>
      </c>
      <c r="Q16" s="5">
        <v>43167</v>
      </c>
      <c r="R16" s="11"/>
      <c r="S16" s="11"/>
      <c r="T16" s="11"/>
      <c r="U16" s="11" t="str">
        <f t="shared" si="0"/>
        <v>NB</v>
      </c>
      <c r="V16" s="3">
        <v>780</v>
      </c>
      <c r="W16" s="11">
        <f t="shared" si="1"/>
        <v>709.80000000000007</v>
      </c>
      <c r="X16" s="11">
        <f t="shared" si="2"/>
        <v>54.600000000000009</v>
      </c>
      <c r="Y16" s="11">
        <f t="shared" si="3"/>
        <v>15.6</v>
      </c>
      <c r="Z16" s="11">
        <f t="shared" si="4"/>
        <v>0</v>
      </c>
      <c r="AA16" s="11">
        <f t="shared" si="5"/>
        <v>0</v>
      </c>
      <c r="AB16" s="11">
        <f t="shared" si="6"/>
        <v>0.02</v>
      </c>
      <c r="AC16" s="11">
        <f t="shared" si="7"/>
        <v>15.6</v>
      </c>
      <c r="AD16" s="11">
        <f t="shared" si="8"/>
        <v>2.6</v>
      </c>
      <c r="AE16" s="11" t="str">
        <f t="shared" si="9"/>
        <v>Paid in full</v>
      </c>
      <c r="AF16" s="11" t="str">
        <f t="shared" si="10"/>
        <v>Not Applicable</v>
      </c>
      <c r="AG16" s="11" t="str">
        <f t="shared" si="11"/>
        <v>Y</v>
      </c>
      <c r="AH16" s="8" t="str">
        <f t="shared" si="12"/>
        <v>N</v>
      </c>
    </row>
    <row r="17" spans="1:34">
      <c r="A17" s="11">
        <v>16</v>
      </c>
      <c r="B17" s="3" t="s">
        <v>21</v>
      </c>
      <c r="C17" s="3" t="s">
        <v>23</v>
      </c>
      <c r="D17" s="3" t="s">
        <v>22</v>
      </c>
      <c r="E17" s="3" t="s">
        <v>24</v>
      </c>
      <c r="F17" s="3">
        <v>85004</v>
      </c>
      <c r="G17" s="3" t="s">
        <v>27</v>
      </c>
      <c r="H17" s="11" t="s">
        <v>25</v>
      </c>
      <c r="I17" s="3"/>
      <c r="J17" s="3" t="s">
        <v>26</v>
      </c>
      <c r="K17" s="3" t="s">
        <v>28</v>
      </c>
      <c r="L17" s="3" t="s">
        <v>44</v>
      </c>
      <c r="M17" s="3">
        <v>6</v>
      </c>
      <c r="N17" s="5">
        <v>42990</v>
      </c>
      <c r="O17" s="5">
        <v>42994</v>
      </c>
      <c r="P17" s="5">
        <v>43175</v>
      </c>
      <c r="Q17" s="5">
        <v>43175</v>
      </c>
      <c r="R17" s="11"/>
      <c r="S17" s="11"/>
      <c r="T17" s="11"/>
      <c r="U17" s="11" t="str">
        <f t="shared" si="0"/>
        <v>NB</v>
      </c>
      <c r="V17" s="3">
        <v>958</v>
      </c>
      <c r="W17" s="11">
        <f t="shared" si="1"/>
        <v>871.78000000000009</v>
      </c>
      <c r="X17" s="11">
        <f t="shared" si="2"/>
        <v>67.06</v>
      </c>
      <c r="Y17" s="11">
        <f t="shared" si="3"/>
        <v>19.16</v>
      </c>
      <c r="Z17" s="11">
        <f t="shared" si="4"/>
        <v>0</v>
      </c>
      <c r="AA17" s="11">
        <f t="shared" si="5"/>
        <v>0</v>
      </c>
      <c r="AB17" s="11">
        <f t="shared" si="6"/>
        <v>0.02</v>
      </c>
      <c r="AC17" s="11">
        <f t="shared" si="7"/>
        <v>19.16</v>
      </c>
      <c r="AD17" s="11">
        <f t="shared" si="8"/>
        <v>3.1933333333333334</v>
      </c>
      <c r="AE17" s="11" t="str">
        <f t="shared" si="9"/>
        <v>Paid in full</v>
      </c>
      <c r="AF17" s="11" t="str">
        <f t="shared" si="10"/>
        <v>Not Applicable</v>
      </c>
      <c r="AG17" s="11" t="str">
        <f t="shared" si="11"/>
        <v>Y</v>
      </c>
      <c r="AH17" s="8" t="str">
        <f t="shared" si="12"/>
        <v>N</v>
      </c>
    </row>
    <row r="18" spans="1:34">
      <c r="A18" s="11">
        <v>17</v>
      </c>
      <c r="B18" s="3" t="s">
        <v>21</v>
      </c>
      <c r="C18" s="3" t="s">
        <v>23</v>
      </c>
      <c r="D18" s="3" t="s">
        <v>22</v>
      </c>
      <c r="E18" s="3" t="s">
        <v>24</v>
      </c>
      <c r="F18" s="3">
        <v>85004</v>
      </c>
      <c r="G18" s="3" t="s">
        <v>27</v>
      </c>
      <c r="H18" s="11" t="s">
        <v>25</v>
      </c>
      <c r="I18" s="3"/>
      <c r="J18" s="3" t="s">
        <v>26</v>
      </c>
      <c r="K18" s="3" t="s">
        <v>28</v>
      </c>
      <c r="L18" s="3" t="s">
        <v>45</v>
      </c>
      <c r="M18" s="3">
        <v>6</v>
      </c>
      <c r="N18" s="5">
        <v>43006</v>
      </c>
      <c r="O18" s="5">
        <v>43008</v>
      </c>
      <c r="P18" s="5">
        <v>43189</v>
      </c>
      <c r="Q18" s="5">
        <v>43189</v>
      </c>
      <c r="R18" s="11"/>
      <c r="S18" s="11"/>
      <c r="T18" s="11"/>
      <c r="U18" s="11" t="str">
        <f t="shared" si="0"/>
        <v>NB</v>
      </c>
      <c r="V18" s="3">
        <v>786</v>
      </c>
      <c r="W18" s="11">
        <f t="shared" si="1"/>
        <v>715.26</v>
      </c>
      <c r="X18" s="11">
        <f t="shared" si="2"/>
        <v>55.02</v>
      </c>
      <c r="Y18" s="11">
        <f t="shared" si="3"/>
        <v>15.72</v>
      </c>
      <c r="Z18" s="11">
        <f t="shared" si="4"/>
        <v>0</v>
      </c>
      <c r="AA18" s="11">
        <f t="shared" si="5"/>
        <v>0</v>
      </c>
      <c r="AB18" s="11">
        <f t="shared" si="6"/>
        <v>0.02</v>
      </c>
      <c r="AC18" s="11">
        <f t="shared" si="7"/>
        <v>15.72</v>
      </c>
      <c r="AD18" s="11">
        <f t="shared" si="8"/>
        <v>2.62</v>
      </c>
      <c r="AE18" s="11" t="str">
        <f t="shared" si="9"/>
        <v>Paid in full</v>
      </c>
      <c r="AF18" s="11" t="str">
        <f t="shared" si="10"/>
        <v>Not Applicable</v>
      </c>
      <c r="AG18" s="11" t="str">
        <f t="shared" si="11"/>
        <v>Y</v>
      </c>
      <c r="AH18" s="8" t="str">
        <f t="shared" si="12"/>
        <v>N</v>
      </c>
    </row>
    <row r="19" spans="1:34">
      <c r="A19" s="11">
        <v>18</v>
      </c>
      <c r="B19" s="3" t="s">
        <v>21</v>
      </c>
      <c r="C19" s="3" t="s">
        <v>23</v>
      </c>
      <c r="D19" s="3" t="s">
        <v>22</v>
      </c>
      <c r="E19" s="3" t="s">
        <v>24</v>
      </c>
      <c r="F19" s="3">
        <v>85004</v>
      </c>
      <c r="G19" s="3" t="s">
        <v>27</v>
      </c>
      <c r="H19" s="11" t="s">
        <v>25</v>
      </c>
      <c r="I19" s="3"/>
      <c r="J19" s="3" t="s">
        <v>26</v>
      </c>
      <c r="K19" s="3" t="s">
        <v>28</v>
      </c>
      <c r="L19" s="3" t="s">
        <v>46</v>
      </c>
      <c r="M19" s="3">
        <v>6</v>
      </c>
      <c r="N19" s="5">
        <v>43011</v>
      </c>
      <c r="O19" s="5">
        <v>43017</v>
      </c>
      <c r="P19" s="5">
        <v>43199</v>
      </c>
      <c r="Q19" s="5">
        <v>43199</v>
      </c>
      <c r="R19" s="11"/>
      <c r="S19" s="11"/>
      <c r="T19" s="11"/>
      <c r="U19" s="11" t="str">
        <f t="shared" si="0"/>
        <v>NB</v>
      </c>
      <c r="V19" s="3">
        <v>865</v>
      </c>
      <c r="W19" s="11">
        <f t="shared" si="1"/>
        <v>787.15</v>
      </c>
      <c r="X19" s="11">
        <f t="shared" si="2"/>
        <v>60.550000000000004</v>
      </c>
      <c r="Y19" s="11">
        <f t="shared" si="3"/>
        <v>17.3</v>
      </c>
      <c r="Z19" s="11">
        <f t="shared" si="4"/>
        <v>0</v>
      </c>
      <c r="AA19" s="11">
        <f t="shared" si="5"/>
        <v>0</v>
      </c>
      <c r="AB19" s="11">
        <f t="shared" si="6"/>
        <v>0.02</v>
      </c>
      <c r="AC19" s="11">
        <f t="shared" si="7"/>
        <v>17.3</v>
      </c>
      <c r="AD19" s="11">
        <f t="shared" si="8"/>
        <v>2.8833333333333333</v>
      </c>
      <c r="AE19" s="11" t="str">
        <f t="shared" si="9"/>
        <v>Paid in full</v>
      </c>
      <c r="AF19" s="11" t="str">
        <f t="shared" si="10"/>
        <v>Not Applicable</v>
      </c>
      <c r="AG19" s="11" t="str">
        <f t="shared" si="11"/>
        <v>Y</v>
      </c>
      <c r="AH19" s="8" t="str">
        <f t="shared" si="12"/>
        <v>N</v>
      </c>
    </row>
    <row r="20" spans="1:34">
      <c r="A20" s="11">
        <v>19</v>
      </c>
      <c r="B20" s="3" t="s">
        <v>21</v>
      </c>
      <c r="C20" s="3" t="s">
        <v>23</v>
      </c>
      <c r="D20" s="3" t="s">
        <v>22</v>
      </c>
      <c r="E20" s="3" t="s">
        <v>24</v>
      </c>
      <c r="F20" s="3">
        <v>85004</v>
      </c>
      <c r="G20" s="3" t="s">
        <v>27</v>
      </c>
      <c r="H20" s="11" t="s">
        <v>25</v>
      </c>
      <c r="I20" s="3"/>
      <c r="J20" s="3" t="s">
        <v>26</v>
      </c>
      <c r="K20" s="3" t="s">
        <v>28</v>
      </c>
      <c r="L20" s="3" t="s">
        <v>47</v>
      </c>
      <c r="M20" s="3">
        <v>6</v>
      </c>
      <c r="N20" s="5">
        <v>43019</v>
      </c>
      <c r="O20" s="5">
        <v>43022</v>
      </c>
      <c r="P20" s="5">
        <v>43204</v>
      </c>
      <c r="Q20" s="5">
        <v>43204</v>
      </c>
      <c r="R20" s="11"/>
      <c r="S20" s="11"/>
      <c r="T20" s="11"/>
      <c r="U20" s="11" t="str">
        <f t="shared" si="0"/>
        <v>NB</v>
      </c>
      <c r="V20" s="3">
        <v>515</v>
      </c>
      <c r="W20" s="11">
        <f t="shared" si="1"/>
        <v>468.65000000000003</v>
      </c>
      <c r="X20" s="11">
        <f t="shared" si="2"/>
        <v>36.050000000000004</v>
      </c>
      <c r="Y20" s="11">
        <f t="shared" si="3"/>
        <v>10.3</v>
      </c>
      <c r="Z20" s="11">
        <f t="shared" si="4"/>
        <v>0</v>
      </c>
      <c r="AA20" s="11">
        <f t="shared" si="5"/>
        <v>0</v>
      </c>
      <c r="AB20" s="11">
        <f t="shared" si="6"/>
        <v>0.02</v>
      </c>
      <c r="AC20" s="11">
        <f t="shared" si="7"/>
        <v>10.3</v>
      </c>
      <c r="AD20" s="11">
        <f t="shared" si="8"/>
        <v>1.7166666666666668</v>
      </c>
      <c r="AE20" s="11" t="str">
        <f t="shared" si="9"/>
        <v>Paid in full</v>
      </c>
      <c r="AF20" s="11" t="str">
        <f t="shared" si="10"/>
        <v>Not Applicable</v>
      </c>
      <c r="AG20" s="11" t="str">
        <f t="shared" si="11"/>
        <v>Y</v>
      </c>
      <c r="AH20" s="8" t="str">
        <f t="shared" si="12"/>
        <v>N</v>
      </c>
    </row>
    <row r="21" spans="1:34">
      <c r="A21" s="11">
        <v>20</v>
      </c>
      <c r="B21" s="3" t="s">
        <v>21</v>
      </c>
      <c r="C21" s="3" t="s">
        <v>23</v>
      </c>
      <c r="D21" s="3" t="s">
        <v>22</v>
      </c>
      <c r="E21" s="3" t="s">
        <v>24</v>
      </c>
      <c r="F21" s="3">
        <v>85004</v>
      </c>
      <c r="G21" s="3" t="s">
        <v>27</v>
      </c>
      <c r="H21" s="11" t="s">
        <v>25</v>
      </c>
      <c r="I21" s="3"/>
      <c r="J21" s="3" t="s">
        <v>26</v>
      </c>
      <c r="K21" s="3" t="s">
        <v>28</v>
      </c>
      <c r="L21" s="3" t="s">
        <v>48</v>
      </c>
      <c r="M21" s="3">
        <v>6</v>
      </c>
      <c r="N21" s="5">
        <v>43029</v>
      </c>
      <c r="O21" s="5">
        <v>43035</v>
      </c>
      <c r="P21" s="5">
        <v>43217</v>
      </c>
      <c r="Q21" s="5">
        <v>43217</v>
      </c>
      <c r="R21" s="11"/>
      <c r="S21" s="11"/>
      <c r="T21" s="11"/>
      <c r="U21" s="11" t="str">
        <f t="shared" si="0"/>
        <v>NB</v>
      </c>
      <c r="V21" s="3">
        <v>700</v>
      </c>
      <c r="W21" s="11">
        <f t="shared" si="1"/>
        <v>637</v>
      </c>
      <c r="X21" s="11">
        <f t="shared" si="2"/>
        <v>49.000000000000007</v>
      </c>
      <c r="Y21" s="11">
        <f t="shared" si="3"/>
        <v>14</v>
      </c>
      <c r="Z21" s="11">
        <f t="shared" si="4"/>
        <v>0</v>
      </c>
      <c r="AA21" s="11">
        <f t="shared" si="5"/>
        <v>0</v>
      </c>
      <c r="AB21" s="11">
        <f t="shared" si="6"/>
        <v>0.02</v>
      </c>
      <c r="AC21" s="11">
        <f t="shared" si="7"/>
        <v>14</v>
      </c>
      <c r="AD21" s="11">
        <f t="shared" si="8"/>
        <v>2.3333333333333335</v>
      </c>
      <c r="AE21" s="11" t="str">
        <f t="shared" si="9"/>
        <v>Paid in full</v>
      </c>
      <c r="AF21" s="11" t="str">
        <f t="shared" si="10"/>
        <v>Not Applicable</v>
      </c>
      <c r="AG21" s="11" t="str">
        <f t="shared" si="11"/>
        <v>Y</v>
      </c>
      <c r="AH21" s="8" t="str">
        <f t="shared" si="12"/>
        <v>N</v>
      </c>
    </row>
    <row r="22" spans="1:34">
      <c r="A22" s="11">
        <v>21</v>
      </c>
      <c r="B22" s="3" t="s">
        <v>21</v>
      </c>
      <c r="C22" s="3" t="s">
        <v>23</v>
      </c>
      <c r="D22" s="3" t="s">
        <v>22</v>
      </c>
      <c r="E22" s="3" t="s">
        <v>24</v>
      </c>
      <c r="F22" s="3">
        <v>85004</v>
      </c>
      <c r="G22" s="3" t="s">
        <v>27</v>
      </c>
      <c r="H22" s="11" t="s">
        <v>25</v>
      </c>
      <c r="I22" s="3"/>
      <c r="J22" s="3" t="s">
        <v>26</v>
      </c>
      <c r="K22" s="3" t="s">
        <v>28</v>
      </c>
      <c r="L22" s="3" t="s">
        <v>49</v>
      </c>
      <c r="M22" s="3">
        <v>6</v>
      </c>
      <c r="N22" s="5">
        <v>43014</v>
      </c>
      <c r="O22" s="5">
        <v>43018</v>
      </c>
      <c r="P22" s="5">
        <v>43200</v>
      </c>
      <c r="Q22" s="5">
        <v>43200</v>
      </c>
      <c r="R22" s="11"/>
      <c r="S22" s="11"/>
      <c r="T22" s="11"/>
      <c r="U22" s="11" t="str">
        <f t="shared" si="0"/>
        <v>NB</v>
      </c>
      <c r="V22" s="3">
        <v>569</v>
      </c>
      <c r="W22" s="11">
        <f t="shared" si="1"/>
        <v>517.79</v>
      </c>
      <c r="X22" s="11">
        <f t="shared" si="2"/>
        <v>39.830000000000005</v>
      </c>
      <c r="Y22" s="11">
        <f t="shared" si="3"/>
        <v>11.38</v>
      </c>
      <c r="Z22" s="11">
        <f t="shared" si="4"/>
        <v>0</v>
      </c>
      <c r="AA22" s="11">
        <f t="shared" si="5"/>
        <v>0</v>
      </c>
      <c r="AB22" s="11">
        <f t="shared" si="6"/>
        <v>0.02</v>
      </c>
      <c r="AC22" s="11">
        <f t="shared" si="7"/>
        <v>11.38</v>
      </c>
      <c r="AD22" s="11">
        <f t="shared" si="8"/>
        <v>1.8966666666666667</v>
      </c>
      <c r="AE22" s="11" t="str">
        <f t="shared" si="9"/>
        <v>Paid in full</v>
      </c>
      <c r="AF22" s="11" t="str">
        <f t="shared" si="10"/>
        <v>Not Applicable</v>
      </c>
      <c r="AG22" s="11" t="str">
        <f t="shared" si="11"/>
        <v>Y</v>
      </c>
      <c r="AH22" s="8" t="str">
        <f t="shared" si="12"/>
        <v>N</v>
      </c>
    </row>
    <row r="23" spans="1:34">
      <c r="A23" s="11">
        <v>22</v>
      </c>
      <c r="B23" s="3" t="s">
        <v>21</v>
      </c>
      <c r="C23" s="3" t="s">
        <v>23</v>
      </c>
      <c r="D23" s="3" t="s">
        <v>22</v>
      </c>
      <c r="E23" s="3" t="s">
        <v>24</v>
      </c>
      <c r="F23" s="3">
        <v>85004</v>
      </c>
      <c r="G23" s="3" t="s">
        <v>27</v>
      </c>
      <c r="H23" s="11" t="s">
        <v>25</v>
      </c>
      <c r="I23" s="3"/>
      <c r="J23" s="3" t="s">
        <v>26</v>
      </c>
      <c r="K23" s="3" t="s">
        <v>28</v>
      </c>
      <c r="L23" s="3" t="s">
        <v>50</v>
      </c>
      <c r="M23" s="3">
        <v>6</v>
      </c>
      <c r="N23" s="5">
        <v>43024</v>
      </c>
      <c r="O23" s="5">
        <v>43029</v>
      </c>
      <c r="P23" s="5">
        <v>43211</v>
      </c>
      <c r="Q23" s="5">
        <v>43211</v>
      </c>
      <c r="R23" s="11"/>
      <c r="S23" s="11"/>
      <c r="T23" s="11"/>
      <c r="U23" s="11" t="str">
        <f t="shared" si="0"/>
        <v>NB</v>
      </c>
      <c r="V23" s="3">
        <v>854</v>
      </c>
      <c r="W23" s="11">
        <f t="shared" si="1"/>
        <v>777.14</v>
      </c>
      <c r="X23" s="11">
        <f t="shared" si="2"/>
        <v>59.780000000000008</v>
      </c>
      <c r="Y23" s="11">
        <f t="shared" si="3"/>
        <v>17.080000000000002</v>
      </c>
      <c r="Z23" s="11">
        <f t="shared" si="4"/>
        <v>0</v>
      </c>
      <c r="AA23" s="11">
        <f t="shared" si="5"/>
        <v>0</v>
      </c>
      <c r="AB23" s="11">
        <f t="shared" si="6"/>
        <v>0.02</v>
      </c>
      <c r="AC23" s="11">
        <f t="shared" si="7"/>
        <v>17.080000000000002</v>
      </c>
      <c r="AD23" s="11">
        <f t="shared" si="8"/>
        <v>2.8466666666666671</v>
      </c>
      <c r="AE23" s="11" t="str">
        <f t="shared" si="9"/>
        <v>Paid in full</v>
      </c>
      <c r="AF23" s="11" t="str">
        <f t="shared" si="10"/>
        <v>Not Applicable</v>
      </c>
      <c r="AG23" s="11" t="str">
        <f t="shared" si="11"/>
        <v>Y</v>
      </c>
      <c r="AH23" s="8" t="str">
        <f t="shared" si="12"/>
        <v>N</v>
      </c>
    </row>
    <row r="24" spans="1:34">
      <c r="A24" s="11">
        <v>23</v>
      </c>
      <c r="B24" s="3" t="s">
        <v>21</v>
      </c>
      <c r="C24" s="3" t="s">
        <v>23</v>
      </c>
      <c r="D24" s="3" t="s">
        <v>22</v>
      </c>
      <c r="E24" s="3" t="s">
        <v>24</v>
      </c>
      <c r="F24" s="3">
        <v>85004</v>
      </c>
      <c r="G24" s="3" t="s">
        <v>27</v>
      </c>
      <c r="H24" s="11" t="s">
        <v>25</v>
      </c>
      <c r="I24" s="3"/>
      <c r="J24" s="3" t="s">
        <v>26</v>
      </c>
      <c r="K24" s="3" t="s">
        <v>28</v>
      </c>
      <c r="L24" s="3" t="s">
        <v>51</v>
      </c>
      <c r="M24" s="3">
        <v>6</v>
      </c>
      <c r="N24" s="5">
        <v>43032</v>
      </c>
      <c r="O24" s="5">
        <v>43035</v>
      </c>
      <c r="P24" s="5">
        <v>43217</v>
      </c>
      <c r="Q24" s="5">
        <v>43217</v>
      </c>
      <c r="R24" s="11"/>
      <c r="S24" s="11"/>
      <c r="T24" s="11"/>
      <c r="U24" s="11" t="str">
        <f t="shared" si="0"/>
        <v>NB</v>
      </c>
      <c r="V24" s="3">
        <v>569</v>
      </c>
      <c r="W24" s="11">
        <f t="shared" si="1"/>
        <v>517.79</v>
      </c>
      <c r="X24" s="11">
        <f t="shared" si="2"/>
        <v>39.830000000000005</v>
      </c>
      <c r="Y24" s="11">
        <f t="shared" si="3"/>
        <v>11.38</v>
      </c>
      <c r="Z24" s="11">
        <f t="shared" si="4"/>
        <v>0</v>
      </c>
      <c r="AA24" s="11">
        <f t="shared" si="5"/>
        <v>0</v>
      </c>
      <c r="AB24" s="11">
        <f t="shared" si="6"/>
        <v>0.02</v>
      </c>
      <c r="AC24" s="11">
        <f t="shared" si="7"/>
        <v>11.38</v>
      </c>
      <c r="AD24" s="11">
        <f t="shared" si="8"/>
        <v>1.8966666666666667</v>
      </c>
      <c r="AE24" s="11" t="str">
        <f t="shared" si="9"/>
        <v>Paid in full</v>
      </c>
      <c r="AF24" s="11" t="str">
        <f t="shared" si="10"/>
        <v>Not Applicable</v>
      </c>
      <c r="AG24" s="11" t="str">
        <f t="shared" si="11"/>
        <v>Y</v>
      </c>
      <c r="AH24" s="8" t="str">
        <f t="shared" si="12"/>
        <v>N</v>
      </c>
    </row>
    <row r="25" spans="1:34">
      <c r="A25" s="11">
        <v>24</v>
      </c>
      <c r="B25" s="3" t="s">
        <v>21</v>
      </c>
      <c r="C25" s="3" t="s">
        <v>23</v>
      </c>
      <c r="D25" s="3" t="s">
        <v>22</v>
      </c>
      <c r="E25" s="3" t="s">
        <v>24</v>
      </c>
      <c r="F25" s="3">
        <v>85004</v>
      </c>
      <c r="G25" s="3" t="s">
        <v>27</v>
      </c>
      <c r="H25" s="11" t="s">
        <v>25</v>
      </c>
      <c r="I25" s="3"/>
      <c r="J25" s="3" t="s">
        <v>26</v>
      </c>
      <c r="K25" s="3" t="s">
        <v>28</v>
      </c>
      <c r="L25" s="3" t="s">
        <v>52</v>
      </c>
      <c r="M25" s="3">
        <v>6</v>
      </c>
      <c r="N25" s="5">
        <v>43040</v>
      </c>
      <c r="O25" s="5">
        <v>43045</v>
      </c>
      <c r="P25" s="5">
        <v>43226</v>
      </c>
      <c r="Q25" s="5">
        <v>43226</v>
      </c>
      <c r="R25" s="11"/>
      <c r="S25" s="11"/>
      <c r="T25" s="11"/>
      <c r="U25" s="11" t="str">
        <f t="shared" si="0"/>
        <v>NB</v>
      </c>
      <c r="V25" s="3">
        <v>580</v>
      </c>
      <c r="W25" s="11">
        <f t="shared" si="1"/>
        <v>527.80000000000007</v>
      </c>
      <c r="X25" s="11">
        <f t="shared" si="2"/>
        <v>40.6</v>
      </c>
      <c r="Y25" s="11">
        <f t="shared" si="3"/>
        <v>11.6</v>
      </c>
      <c r="Z25" s="11">
        <f t="shared" si="4"/>
        <v>0</v>
      </c>
      <c r="AA25" s="11">
        <f t="shared" si="5"/>
        <v>0</v>
      </c>
      <c r="AB25" s="11">
        <f t="shared" si="6"/>
        <v>0.02</v>
      </c>
      <c r="AC25" s="11">
        <f t="shared" si="7"/>
        <v>11.6</v>
      </c>
      <c r="AD25" s="11">
        <f t="shared" si="8"/>
        <v>1.9333333333333333</v>
      </c>
      <c r="AE25" s="11" t="str">
        <f t="shared" si="9"/>
        <v>Paid in full</v>
      </c>
      <c r="AF25" s="11" t="str">
        <f t="shared" si="10"/>
        <v>Not Applicable</v>
      </c>
      <c r="AG25" s="11" t="str">
        <f t="shared" si="11"/>
        <v>Y</v>
      </c>
      <c r="AH25" s="8" t="str">
        <f t="shared" si="12"/>
        <v>N</v>
      </c>
    </row>
    <row r="26" spans="1:34">
      <c r="A26" s="11">
        <v>25</v>
      </c>
      <c r="B26" s="3" t="s">
        <v>21</v>
      </c>
      <c r="C26" s="3" t="s">
        <v>23</v>
      </c>
      <c r="D26" s="3" t="s">
        <v>22</v>
      </c>
      <c r="E26" s="3" t="s">
        <v>24</v>
      </c>
      <c r="F26" s="3">
        <v>85004</v>
      </c>
      <c r="G26" s="3" t="s">
        <v>27</v>
      </c>
      <c r="H26" s="11" t="s">
        <v>25</v>
      </c>
      <c r="I26" s="3"/>
      <c r="J26" s="3" t="s">
        <v>26</v>
      </c>
      <c r="K26" s="3" t="s">
        <v>28</v>
      </c>
      <c r="L26" s="3" t="s">
        <v>53</v>
      </c>
      <c r="M26" s="3">
        <v>6</v>
      </c>
      <c r="N26" s="5">
        <v>43048</v>
      </c>
      <c r="O26" s="5">
        <v>43054</v>
      </c>
      <c r="P26" s="5">
        <v>43235</v>
      </c>
      <c r="Q26" s="5">
        <v>43235</v>
      </c>
      <c r="R26" s="11"/>
      <c r="S26" s="11"/>
      <c r="T26" s="11"/>
      <c r="U26" s="11" t="str">
        <f t="shared" si="0"/>
        <v>NB</v>
      </c>
      <c r="V26" s="3">
        <v>650</v>
      </c>
      <c r="W26" s="11">
        <f t="shared" si="1"/>
        <v>591.5</v>
      </c>
      <c r="X26" s="11">
        <f t="shared" si="2"/>
        <v>45.500000000000007</v>
      </c>
      <c r="Y26" s="11">
        <f t="shared" si="3"/>
        <v>13</v>
      </c>
      <c r="Z26" s="11">
        <f t="shared" si="4"/>
        <v>0</v>
      </c>
      <c r="AA26" s="11">
        <f t="shared" si="5"/>
        <v>0</v>
      </c>
      <c r="AB26" s="11">
        <f t="shared" si="6"/>
        <v>0.02</v>
      </c>
      <c r="AC26" s="11">
        <f t="shared" si="7"/>
        <v>13</v>
      </c>
      <c r="AD26" s="11">
        <f t="shared" si="8"/>
        <v>2.1666666666666665</v>
      </c>
      <c r="AE26" s="11" t="str">
        <f t="shared" si="9"/>
        <v>Paid in full</v>
      </c>
      <c r="AF26" s="11" t="str">
        <f t="shared" si="10"/>
        <v>Not Applicable</v>
      </c>
      <c r="AG26" s="11" t="str">
        <f t="shared" si="11"/>
        <v>Y</v>
      </c>
      <c r="AH26" s="8" t="str">
        <f t="shared" si="12"/>
        <v>N</v>
      </c>
    </row>
    <row r="27" spans="1:34">
      <c r="A27" s="11">
        <v>26</v>
      </c>
      <c r="B27" s="3" t="s">
        <v>21</v>
      </c>
      <c r="C27" s="3" t="s">
        <v>23</v>
      </c>
      <c r="D27" s="3" t="s">
        <v>22</v>
      </c>
      <c r="E27" s="3" t="s">
        <v>24</v>
      </c>
      <c r="F27" s="3">
        <v>85004</v>
      </c>
      <c r="G27" s="3" t="s">
        <v>27</v>
      </c>
      <c r="H27" s="11" t="s">
        <v>25</v>
      </c>
      <c r="I27" s="3"/>
      <c r="J27" s="3" t="s">
        <v>26</v>
      </c>
      <c r="K27" s="3" t="s">
        <v>28</v>
      </c>
      <c r="L27" s="3" t="s">
        <v>54</v>
      </c>
      <c r="M27" s="3">
        <v>6</v>
      </c>
      <c r="N27" s="5">
        <v>43055</v>
      </c>
      <c r="O27" s="5">
        <v>43059</v>
      </c>
      <c r="P27" s="5">
        <v>43240</v>
      </c>
      <c r="Q27" s="5">
        <v>43240</v>
      </c>
      <c r="R27" s="11"/>
      <c r="S27" s="11"/>
      <c r="T27" s="11"/>
      <c r="U27" s="11" t="str">
        <f t="shared" si="0"/>
        <v>NB</v>
      </c>
      <c r="V27" s="3">
        <v>900</v>
      </c>
      <c r="W27" s="11">
        <f t="shared" si="1"/>
        <v>819</v>
      </c>
      <c r="X27" s="11">
        <f t="shared" si="2"/>
        <v>63.000000000000007</v>
      </c>
      <c r="Y27" s="11">
        <f t="shared" si="3"/>
        <v>18</v>
      </c>
      <c r="Z27" s="11">
        <f t="shared" si="4"/>
        <v>0</v>
      </c>
      <c r="AA27" s="11">
        <f t="shared" si="5"/>
        <v>0</v>
      </c>
      <c r="AB27" s="11">
        <f t="shared" si="6"/>
        <v>0.02</v>
      </c>
      <c r="AC27" s="11">
        <f t="shared" si="7"/>
        <v>18</v>
      </c>
      <c r="AD27" s="11">
        <f t="shared" si="8"/>
        <v>3</v>
      </c>
      <c r="AE27" s="11" t="str">
        <f t="shared" si="9"/>
        <v>Paid in full</v>
      </c>
      <c r="AF27" s="11" t="str">
        <f t="shared" si="10"/>
        <v>Not Applicable</v>
      </c>
      <c r="AG27" s="11" t="str">
        <f t="shared" si="11"/>
        <v>Y</v>
      </c>
      <c r="AH27" s="8" t="str">
        <f t="shared" si="12"/>
        <v>N</v>
      </c>
    </row>
    <row r="28" spans="1:34">
      <c r="A28" s="11">
        <v>27</v>
      </c>
      <c r="B28" s="3" t="s">
        <v>21</v>
      </c>
      <c r="C28" s="3" t="s">
        <v>23</v>
      </c>
      <c r="D28" s="3" t="s">
        <v>22</v>
      </c>
      <c r="E28" s="3" t="s">
        <v>24</v>
      </c>
      <c r="F28" s="3">
        <v>85004</v>
      </c>
      <c r="G28" s="3" t="s">
        <v>27</v>
      </c>
      <c r="H28" s="11" t="s">
        <v>25</v>
      </c>
      <c r="I28" s="3"/>
      <c r="J28" s="3" t="s">
        <v>26</v>
      </c>
      <c r="K28" s="3" t="s">
        <v>28</v>
      </c>
      <c r="L28" s="3" t="s">
        <v>55</v>
      </c>
      <c r="M28" s="3">
        <v>6</v>
      </c>
      <c r="N28" s="5">
        <v>43060</v>
      </c>
      <c r="O28" s="5">
        <v>43063</v>
      </c>
      <c r="P28" s="5">
        <v>43244</v>
      </c>
      <c r="Q28" s="5">
        <v>43244</v>
      </c>
      <c r="R28" s="11"/>
      <c r="S28" s="11"/>
      <c r="T28" s="11"/>
      <c r="U28" s="11" t="str">
        <f t="shared" si="0"/>
        <v>NB</v>
      </c>
      <c r="V28" s="3">
        <v>750</v>
      </c>
      <c r="W28" s="11">
        <f t="shared" si="1"/>
        <v>682.5</v>
      </c>
      <c r="X28" s="11">
        <f t="shared" si="2"/>
        <v>52.500000000000007</v>
      </c>
      <c r="Y28" s="11">
        <f t="shared" si="3"/>
        <v>15</v>
      </c>
      <c r="Z28" s="11">
        <f t="shared" si="4"/>
        <v>0</v>
      </c>
      <c r="AA28" s="11">
        <f t="shared" si="5"/>
        <v>0</v>
      </c>
      <c r="AB28" s="11">
        <f t="shared" si="6"/>
        <v>0.02</v>
      </c>
      <c r="AC28" s="11">
        <f t="shared" si="7"/>
        <v>15</v>
      </c>
      <c r="AD28" s="11">
        <f t="shared" si="8"/>
        <v>2.5</v>
      </c>
      <c r="AE28" s="11" t="str">
        <f t="shared" si="9"/>
        <v>Paid in full</v>
      </c>
      <c r="AF28" s="11" t="str">
        <f t="shared" si="10"/>
        <v>Not Applicable</v>
      </c>
      <c r="AG28" s="11" t="str">
        <f t="shared" si="11"/>
        <v>Y</v>
      </c>
      <c r="AH28" s="8" t="str">
        <f t="shared" si="12"/>
        <v>N</v>
      </c>
    </row>
    <row r="29" spans="1:34">
      <c r="A29" s="11">
        <v>28</v>
      </c>
      <c r="B29" s="3" t="s">
        <v>21</v>
      </c>
      <c r="C29" s="3" t="s">
        <v>23</v>
      </c>
      <c r="D29" s="3" t="s">
        <v>22</v>
      </c>
      <c r="E29" s="3" t="s">
        <v>24</v>
      </c>
      <c r="F29" s="3">
        <v>85004</v>
      </c>
      <c r="G29" s="3" t="s">
        <v>27</v>
      </c>
      <c r="H29" s="11" t="s">
        <v>25</v>
      </c>
      <c r="I29" s="3"/>
      <c r="J29" s="3" t="s">
        <v>26</v>
      </c>
      <c r="K29" s="3" t="s">
        <v>28</v>
      </c>
      <c r="L29" s="3" t="s">
        <v>56</v>
      </c>
      <c r="M29" s="3">
        <v>6</v>
      </c>
      <c r="N29" s="5">
        <v>43125</v>
      </c>
      <c r="O29" s="5">
        <v>43128</v>
      </c>
      <c r="P29" s="5">
        <v>43309</v>
      </c>
      <c r="Q29" s="5">
        <v>43309</v>
      </c>
      <c r="R29" s="11"/>
      <c r="S29" s="11"/>
      <c r="T29" s="11"/>
      <c r="U29" s="11" t="str">
        <f t="shared" si="0"/>
        <v>NB</v>
      </c>
      <c r="V29" s="3">
        <v>623</v>
      </c>
      <c r="W29" s="11">
        <f t="shared" si="1"/>
        <v>566.93000000000006</v>
      </c>
      <c r="X29" s="11">
        <f t="shared" si="2"/>
        <v>43.610000000000007</v>
      </c>
      <c r="Y29" s="11">
        <f t="shared" si="3"/>
        <v>12.46</v>
      </c>
      <c r="Z29" s="11">
        <f t="shared" si="4"/>
        <v>0</v>
      </c>
      <c r="AA29" s="11">
        <f t="shared" si="5"/>
        <v>0</v>
      </c>
      <c r="AB29" s="11">
        <f t="shared" si="6"/>
        <v>0.02</v>
      </c>
      <c r="AC29" s="11">
        <f t="shared" si="7"/>
        <v>12.46</v>
      </c>
      <c r="AD29" s="11">
        <f t="shared" si="8"/>
        <v>2.0766666666666667</v>
      </c>
      <c r="AE29" s="11" t="str">
        <f t="shared" si="9"/>
        <v>Paid in full</v>
      </c>
      <c r="AF29" s="11" t="str">
        <f t="shared" si="10"/>
        <v>Not Applicable</v>
      </c>
      <c r="AG29" s="11" t="str">
        <f t="shared" si="11"/>
        <v>Y</v>
      </c>
      <c r="AH29" s="8" t="str">
        <f t="shared" si="12"/>
        <v>N</v>
      </c>
    </row>
    <row r="30" spans="1:34">
      <c r="A30" s="11">
        <v>29</v>
      </c>
      <c r="B30" s="3" t="s">
        <v>21</v>
      </c>
      <c r="C30" s="3" t="s">
        <v>23</v>
      </c>
      <c r="D30" s="3" t="s">
        <v>22</v>
      </c>
      <c r="E30" s="3" t="s">
        <v>24</v>
      </c>
      <c r="F30" s="3">
        <v>85004</v>
      </c>
      <c r="G30" s="3" t="s">
        <v>27</v>
      </c>
      <c r="H30" s="11" t="s">
        <v>25</v>
      </c>
      <c r="I30" s="3"/>
      <c r="J30" s="3" t="s">
        <v>26</v>
      </c>
      <c r="K30" s="3" t="s">
        <v>28</v>
      </c>
      <c r="L30" s="3" t="s">
        <v>57</v>
      </c>
      <c r="M30" s="3">
        <v>6</v>
      </c>
      <c r="N30" s="5">
        <v>43142</v>
      </c>
      <c r="O30" s="5">
        <v>43147</v>
      </c>
      <c r="P30" s="5">
        <v>43328</v>
      </c>
      <c r="Q30" s="5">
        <v>43328</v>
      </c>
      <c r="R30" s="11"/>
      <c r="S30" s="11"/>
      <c r="T30" s="11"/>
      <c r="U30" s="11" t="str">
        <f t="shared" si="0"/>
        <v>NB</v>
      </c>
      <c r="V30" s="3">
        <v>654</v>
      </c>
      <c r="W30" s="11">
        <f t="shared" si="1"/>
        <v>595.14</v>
      </c>
      <c r="X30" s="11">
        <f t="shared" si="2"/>
        <v>45.78</v>
      </c>
      <c r="Y30" s="11">
        <f t="shared" si="3"/>
        <v>13.08</v>
      </c>
      <c r="Z30" s="11">
        <f t="shared" si="4"/>
        <v>0</v>
      </c>
      <c r="AA30" s="11">
        <f t="shared" si="5"/>
        <v>0</v>
      </c>
      <c r="AB30" s="11">
        <f t="shared" si="6"/>
        <v>0.02</v>
      </c>
      <c r="AC30" s="11">
        <f t="shared" si="7"/>
        <v>13.08</v>
      </c>
      <c r="AD30" s="11">
        <f t="shared" si="8"/>
        <v>2.1800000000000002</v>
      </c>
      <c r="AE30" s="11" t="str">
        <f t="shared" si="9"/>
        <v>Paid in full</v>
      </c>
      <c r="AF30" s="11" t="str">
        <f t="shared" si="10"/>
        <v>Not Applicable</v>
      </c>
      <c r="AG30" s="11" t="str">
        <f t="shared" si="11"/>
        <v>Y</v>
      </c>
      <c r="AH30" s="8" t="str">
        <f t="shared" si="12"/>
        <v>N</v>
      </c>
    </row>
    <row r="31" spans="1:34">
      <c r="A31" s="11">
        <v>30</v>
      </c>
      <c r="B31" s="3" t="s">
        <v>21</v>
      </c>
      <c r="C31" s="3" t="s">
        <v>23</v>
      </c>
      <c r="D31" s="3" t="s">
        <v>22</v>
      </c>
      <c r="E31" s="3" t="s">
        <v>24</v>
      </c>
      <c r="F31" s="3">
        <v>85004</v>
      </c>
      <c r="G31" s="3" t="s">
        <v>27</v>
      </c>
      <c r="H31" s="11" t="s">
        <v>25</v>
      </c>
      <c r="I31" s="3"/>
      <c r="J31" s="3" t="s">
        <v>26</v>
      </c>
      <c r="K31" s="3" t="s">
        <v>28</v>
      </c>
      <c r="L31" s="3" t="s">
        <v>58</v>
      </c>
      <c r="M31" s="3">
        <v>12</v>
      </c>
      <c r="N31" s="5">
        <v>42966</v>
      </c>
      <c r="O31" s="5">
        <v>42967</v>
      </c>
      <c r="P31" s="5">
        <v>43332</v>
      </c>
      <c r="Q31" s="5">
        <v>43332</v>
      </c>
      <c r="R31" s="11"/>
      <c r="S31" s="11"/>
      <c r="T31" s="11"/>
      <c r="U31" s="11" t="str">
        <f t="shared" si="0"/>
        <v>NB</v>
      </c>
      <c r="V31" s="3">
        <v>1324</v>
      </c>
      <c r="W31" s="11">
        <f t="shared" si="1"/>
        <v>1204.8400000000001</v>
      </c>
      <c r="X31" s="11">
        <f t="shared" si="2"/>
        <v>92.68</v>
      </c>
      <c r="Y31" s="11">
        <f t="shared" si="3"/>
        <v>26.48</v>
      </c>
      <c r="Z31" s="11">
        <f t="shared" si="4"/>
        <v>0</v>
      </c>
      <c r="AA31" s="11">
        <f t="shared" si="5"/>
        <v>0</v>
      </c>
      <c r="AB31" s="11">
        <f t="shared" si="6"/>
        <v>0.02</v>
      </c>
      <c r="AC31" s="11">
        <f t="shared" si="7"/>
        <v>26.48</v>
      </c>
      <c r="AD31" s="11">
        <f t="shared" si="8"/>
        <v>2.2066666666666666</v>
      </c>
      <c r="AE31" s="11" t="str">
        <f t="shared" si="9"/>
        <v>Paid in full</v>
      </c>
      <c r="AF31" s="11" t="str">
        <f t="shared" si="10"/>
        <v>Not Applicable</v>
      </c>
      <c r="AG31" s="11" t="str">
        <f t="shared" si="11"/>
        <v>Y</v>
      </c>
      <c r="AH31" s="8" t="str">
        <f t="shared" si="12"/>
        <v>N</v>
      </c>
    </row>
    <row r="32" spans="1:34">
      <c r="A32" s="11">
        <v>31</v>
      </c>
      <c r="B32" s="3" t="s">
        <v>21</v>
      </c>
      <c r="C32" s="3" t="s">
        <v>23</v>
      </c>
      <c r="D32" s="3" t="s">
        <v>22</v>
      </c>
      <c r="E32" s="3" t="s">
        <v>24</v>
      </c>
      <c r="F32" s="3">
        <v>85004</v>
      </c>
      <c r="G32" s="3" t="s">
        <v>27</v>
      </c>
      <c r="H32" s="11" t="s">
        <v>25</v>
      </c>
      <c r="I32" s="3"/>
      <c r="J32" s="3" t="s">
        <v>26</v>
      </c>
      <c r="K32" s="3" t="s">
        <v>28</v>
      </c>
      <c r="L32" s="3" t="s">
        <v>59</v>
      </c>
      <c r="M32" s="3">
        <v>12</v>
      </c>
      <c r="N32" s="5">
        <v>42948</v>
      </c>
      <c r="O32" s="5">
        <v>42949</v>
      </c>
      <c r="P32" s="5">
        <v>43314</v>
      </c>
      <c r="Q32" s="5">
        <v>43314</v>
      </c>
      <c r="R32" s="11"/>
      <c r="S32" s="11"/>
      <c r="T32" s="11"/>
      <c r="U32" s="11" t="str">
        <f t="shared" si="0"/>
        <v>NB</v>
      </c>
      <c r="V32" s="3">
        <v>1555</v>
      </c>
      <c r="W32" s="11">
        <f t="shared" si="1"/>
        <v>1415.05</v>
      </c>
      <c r="X32" s="11">
        <f t="shared" si="2"/>
        <v>108.85000000000001</v>
      </c>
      <c r="Y32" s="11">
        <f t="shared" si="3"/>
        <v>31.1</v>
      </c>
      <c r="Z32" s="11">
        <f t="shared" si="4"/>
        <v>0</v>
      </c>
      <c r="AA32" s="11">
        <f t="shared" si="5"/>
        <v>0</v>
      </c>
      <c r="AB32" s="11">
        <f t="shared" si="6"/>
        <v>0.02</v>
      </c>
      <c r="AC32" s="11">
        <f t="shared" si="7"/>
        <v>31.1</v>
      </c>
      <c r="AD32" s="11">
        <f t="shared" si="8"/>
        <v>2.5916666666666668</v>
      </c>
      <c r="AE32" s="11" t="str">
        <f t="shared" si="9"/>
        <v>Paid in full</v>
      </c>
      <c r="AF32" s="11" t="str">
        <f t="shared" si="10"/>
        <v>Not Applicable</v>
      </c>
      <c r="AG32" s="11" t="str">
        <f t="shared" si="11"/>
        <v>Y</v>
      </c>
      <c r="AH32" s="8" t="str">
        <f t="shared" si="12"/>
        <v>N</v>
      </c>
    </row>
    <row r="33" spans="1:34">
      <c r="A33" s="11">
        <v>32</v>
      </c>
      <c r="B33" s="3" t="s">
        <v>21</v>
      </c>
      <c r="C33" s="3" t="s">
        <v>23</v>
      </c>
      <c r="D33" s="3" t="s">
        <v>22</v>
      </c>
      <c r="E33" s="3" t="s">
        <v>24</v>
      </c>
      <c r="F33" s="3">
        <v>85004</v>
      </c>
      <c r="G33" s="3" t="s">
        <v>27</v>
      </c>
      <c r="H33" s="11" t="s">
        <v>25</v>
      </c>
      <c r="I33" s="3"/>
      <c r="J33" s="3" t="s">
        <v>26</v>
      </c>
      <c r="K33" s="3" t="s">
        <v>28</v>
      </c>
      <c r="L33" s="3" t="s">
        <v>60</v>
      </c>
      <c r="M33" s="3">
        <v>6</v>
      </c>
      <c r="N33" s="5">
        <v>42982</v>
      </c>
      <c r="O33" s="5">
        <v>42984</v>
      </c>
      <c r="P33" s="5">
        <v>43165</v>
      </c>
      <c r="Q33" s="5">
        <v>43165</v>
      </c>
      <c r="R33" s="11"/>
      <c r="S33" s="11"/>
      <c r="T33" s="11"/>
      <c r="U33" s="11" t="str">
        <f t="shared" si="0"/>
        <v>NB</v>
      </c>
      <c r="V33" s="3">
        <v>425</v>
      </c>
      <c r="W33" s="11">
        <f t="shared" si="1"/>
        <v>386.75</v>
      </c>
      <c r="X33" s="11">
        <f t="shared" si="2"/>
        <v>29.750000000000004</v>
      </c>
      <c r="Y33" s="11">
        <f t="shared" si="3"/>
        <v>8.5</v>
      </c>
      <c r="Z33" s="11">
        <f t="shared" si="4"/>
        <v>0</v>
      </c>
      <c r="AA33" s="11">
        <f t="shared" si="5"/>
        <v>0</v>
      </c>
      <c r="AB33" s="11">
        <f t="shared" si="6"/>
        <v>0.02</v>
      </c>
      <c r="AC33" s="11">
        <f t="shared" si="7"/>
        <v>8.5</v>
      </c>
      <c r="AD33" s="11">
        <f t="shared" si="8"/>
        <v>1.4166666666666667</v>
      </c>
      <c r="AE33" s="11" t="str">
        <f t="shared" si="9"/>
        <v>Paid in full</v>
      </c>
      <c r="AF33" s="11" t="str">
        <f t="shared" si="10"/>
        <v>Not Applicable</v>
      </c>
      <c r="AG33" s="11" t="str">
        <f t="shared" si="11"/>
        <v>Y</v>
      </c>
      <c r="AH33" s="8" t="str">
        <f t="shared" si="12"/>
        <v>N</v>
      </c>
    </row>
    <row r="34" spans="1:34">
      <c r="A34" s="11">
        <v>33</v>
      </c>
      <c r="B34" s="3" t="s">
        <v>21</v>
      </c>
      <c r="C34" s="3" t="s">
        <v>23</v>
      </c>
      <c r="D34" s="3" t="s">
        <v>22</v>
      </c>
      <c r="E34" s="3" t="s">
        <v>24</v>
      </c>
      <c r="F34" s="3">
        <v>85004</v>
      </c>
      <c r="G34" s="3" t="s">
        <v>27</v>
      </c>
      <c r="H34" s="11" t="s">
        <v>25</v>
      </c>
      <c r="I34" s="3"/>
      <c r="J34" s="3" t="s">
        <v>26</v>
      </c>
      <c r="K34" s="3" t="s">
        <v>28</v>
      </c>
      <c r="L34" s="3" t="s">
        <v>61</v>
      </c>
      <c r="M34" s="3">
        <v>6</v>
      </c>
      <c r="N34" s="5">
        <v>42986</v>
      </c>
      <c r="O34" s="5">
        <v>42988</v>
      </c>
      <c r="P34" s="5">
        <v>43169</v>
      </c>
      <c r="Q34" s="5">
        <v>43169</v>
      </c>
      <c r="R34" s="11"/>
      <c r="S34" s="11"/>
      <c r="T34" s="11"/>
      <c r="U34" s="11" t="str">
        <f t="shared" si="0"/>
        <v>NB</v>
      </c>
      <c r="V34" s="3">
        <v>658</v>
      </c>
      <c r="W34" s="11">
        <f t="shared" si="1"/>
        <v>598.78</v>
      </c>
      <c r="X34" s="11">
        <f t="shared" si="2"/>
        <v>46.06</v>
      </c>
      <c r="Y34" s="11">
        <f t="shared" si="3"/>
        <v>13.16</v>
      </c>
      <c r="Z34" s="11">
        <f t="shared" si="4"/>
        <v>0</v>
      </c>
      <c r="AA34" s="11">
        <f t="shared" si="5"/>
        <v>0</v>
      </c>
      <c r="AB34" s="11">
        <f t="shared" si="6"/>
        <v>0.02</v>
      </c>
      <c r="AC34" s="11">
        <f t="shared" si="7"/>
        <v>13.16</v>
      </c>
      <c r="AD34" s="11">
        <f t="shared" si="8"/>
        <v>2.1933333333333334</v>
      </c>
      <c r="AE34" s="11" t="str">
        <f t="shared" si="9"/>
        <v>Paid in full</v>
      </c>
      <c r="AF34" s="11" t="str">
        <f t="shared" ref="AF34:AF65" si="13">IF($S34&lt;&gt;"","Missed Comm","Not Applicable")</f>
        <v>Not Applicable</v>
      </c>
      <c r="AG34" s="11" t="str">
        <f t="shared" si="11"/>
        <v>Y</v>
      </c>
      <c r="AH34" s="8" t="str">
        <f t="shared" si="12"/>
        <v>N</v>
      </c>
    </row>
    <row r="35" spans="1:34">
      <c r="A35" s="11">
        <v>34</v>
      </c>
      <c r="B35" s="3" t="s">
        <v>21</v>
      </c>
      <c r="C35" s="3" t="s">
        <v>23</v>
      </c>
      <c r="D35" s="3" t="s">
        <v>22</v>
      </c>
      <c r="E35" s="3" t="s">
        <v>24</v>
      </c>
      <c r="F35" s="3">
        <v>85004</v>
      </c>
      <c r="G35" s="3" t="s">
        <v>27</v>
      </c>
      <c r="H35" s="11" t="s">
        <v>25</v>
      </c>
      <c r="I35" s="3"/>
      <c r="J35" s="3" t="s">
        <v>26</v>
      </c>
      <c r="K35" s="3" t="s">
        <v>28</v>
      </c>
      <c r="L35" s="3" t="s">
        <v>62</v>
      </c>
      <c r="M35" s="3">
        <v>6</v>
      </c>
      <c r="N35" s="5">
        <v>42988</v>
      </c>
      <c r="O35" s="5">
        <v>42993</v>
      </c>
      <c r="P35" s="5">
        <v>43174</v>
      </c>
      <c r="Q35" s="5">
        <v>43174</v>
      </c>
      <c r="R35" s="11"/>
      <c r="S35" s="11"/>
      <c r="T35" s="11"/>
      <c r="U35" s="11" t="str">
        <f t="shared" si="0"/>
        <v>NB</v>
      </c>
      <c r="V35" s="3">
        <v>587</v>
      </c>
      <c r="W35" s="11">
        <f t="shared" si="1"/>
        <v>534.17000000000007</v>
      </c>
      <c r="X35" s="11">
        <f t="shared" si="2"/>
        <v>41.09</v>
      </c>
      <c r="Y35" s="11">
        <f t="shared" si="3"/>
        <v>11.74</v>
      </c>
      <c r="Z35" s="11">
        <f t="shared" si="4"/>
        <v>0</v>
      </c>
      <c r="AA35" s="11">
        <f t="shared" si="5"/>
        <v>0</v>
      </c>
      <c r="AB35" s="11">
        <f t="shared" si="6"/>
        <v>0.02</v>
      </c>
      <c r="AC35" s="11">
        <f t="shared" si="7"/>
        <v>11.74</v>
      </c>
      <c r="AD35" s="11">
        <f t="shared" si="8"/>
        <v>1.9566666666666668</v>
      </c>
      <c r="AE35" s="11" t="str">
        <f t="shared" si="9"/>
        <v>Paid in full</v>
      </c>
      <c r="AF35" s="11" t="str">
        <f t="shared" si="13"/>
        <v>Not Applicable</v>
      </c>
      <c r="AG35" s="11" t="str">
        <f t="shared" si="11"/>
        <v>Y</v>
      </c>
      <c r="AH35" s="8" t="str">
        <f t="shared" si="12"/>
        <v>N</v>
      </c>
    </row>
    <row r="36" spans="1:34">
      <c r="A36" s="11">
        <v>35</v>
      </c>
      <c r="B36" s="3" t="s">
        <v>21</v>
      </c>
      <c r="C36" s="3" t="s">
        <v>23</v>
      </c>
      <c r="D36" s="3" t="s">
        <v>22</v>
      </c>
      <c r="E36" s="3" t="s">
        <v>24</v>
      </c>
      <c r="F36" s="3">
        <v>85004</v>
      </c>
      <c r="G36" s="3" t="s">
        <v>27</v>
      </c>
      <c r="H36" s="11" t="s">
        <v>25</v>
      </c>
      <c r="I36" s="3"/>
      <c r="J36" s="3" t="s">
        <v>26</v>
      </c>
      <c r="K36" s="3" t="s">
        <v>28</v>
      </c>
      <c r="L36" s="3" t="s">
        <v>63</v>
      </c>
      <c r="M36" s="3">
        <v>6</v>
      </c>
      <c r="N36" s="5">
        <v>42990</v>
      </c>
      <c r="O36" s="5">
        <v>42994</v>
      </c>
      <c r="P36" s="5">
        <v>43175</v>
      </c>
      <c r="Q36" s="5">
        <v>43175</v>
      </c>
      <c r="R36" s="11"/>
      <c r="S36" s="11"/>
      <c r="T36" s="11"/>
      <c r="U36" s="11" t="str">
        <f t="shared" si="0"/>
        <v>NB</v>
      </c>
      <c r="V36" s="3">
        <v>547</v>
      </c>
      <c r="W36" s="11">
        <f t="shared" si="1"/>
        <v>497.77000000000004</v>
      </c>
      <c r="X36" s="11">
        <f t="shared" si="2"/>
        <v>38.290000000000006</v>
      </c>
      <c r="Y36" s="11">
        <f t="shared" si="3"/>
        <v>10.94</v>
      </c>
      <c r="Z36" s="11">
        <f t="shared" si="4"/>
        <v>0</v>
      </c>
      <c r="AA36" s="11">
        <f t="shared" si="5"/>
        <v>0</v>
      </c>
      <c r="AB36" s="11">
        <f t="shared" si="6"/>
        <v>0.02</v>
      </c>
      <c r="AC36" s="11">
        <f t="shared" si="7"/>
        <v>10.94</v>
      </c>
      <c r="AD36" s="11">
        <f t="shared" si="8"/>
        <v>1.8233333333333333</v>
      </c>
      <c r="AE36" s="11" t="str">
        <f t="shared" si="9"/>
        <v>Paid in full</v>
      </c>
      <c r="AF36" s="11" t="str">
        <f t="shared" si="13"/>
        <v>Not Applicable</v>
      </c>
      <c r="AG36" s="11" t="str">
        <f t="shared" si="11"/>
        <v>Y</v>
      </c>
      <c r="AH36" s="8" t="str">
        <f t="shared" si="12"/>
        <v>N</v>
      </c>
    </row>
    <row r="37" spans="1:34">
      <c r="A37" s="11">
        <v>36</v>
      </c>
      <c r="B37" s="3" t="s">
        <v>21</v>
      </c>
      <c r="C37" s="3" t="s">
        <v>23</v>
      </c>
      <c r="D37" s="3" t="s">
        <v>22</v>
      </c>
      <c r="E37" s="3" t="s">
        <v>24</v>
      </c>
      <c r="F37" s="3">
        <v>85004</v>
      </c>
      <c r="G37" s="3" t="s">
        <v>27</v>
      </c>
      <c r="H37" s="11" t="s">
        <v>25</v>
      </c>
      <c r="I37" s="3"/>
      <c r="J37" s="3" t="s">
        <v>26</v>
      </c>
      <c r="K37" s="3" t="s">
        <v>28</v>
      </c>
      <c r="L37" s="3" t="s">
        <v>64</v>
      </c>
      <c r="M37" s="3">
        <v>6</v>
      </c>
      <c r="N37" s="5">
        <v>42994</v>
      </c>
      <c r="O37" s="5">
        <v>42998</v>
      </c>
      <c r="P37" s="5">
        <v>43179</v>
      </c>
      <c r="Q37" s="5">
        <v>43179</v>
      </c>
      <c r="R37" s="11"/>
      <c r="S37" s="11"/>
      <c r="T37" s="11"/>
      <c r="U37" s="11" t="str">
        <f t="shared" si="0"/>
        <v>NB</v>
      </c>
      <c r="V37" s="3">
        <v>987</v>
      </c>
      <c r="W37" s="11">
        <f t="shared" si="1"/>
        <v>898.17000000000007</v>
      </c>
      <c r="X37" s="11">
        <f t="shared" si="2"/>
        <v>69.09</v>
      </c>
      <c r="Y37" s="11">
        <f t="shared" si="3"/>
        <v>19.740000000000002</v>
      </c>
      <c r="Z37" s="11">
        <f t="shared" si="4"/>
        <v>0</v>
      </c>
      <c r="AA37" s="11">
        <f t="shared" si="5"/>
        <v>0</v>
      </c>
      <c r="AB37" s="11">
        <f t="shared" si="6"/>
        <v>0.02</v>
      </c>
      <c r="AC37" s="11">
        <f t="shared" si="7"/>
        <v>19.740000000000002</v>
      </c>
      <c r="AD37" s="11">
        <f t="shared" si="8"/>
        <v>3.2900000000000005</v>
      </c>
      <c r="AE37" s="11" t="str">
        <f t="shared" si="9"/>
        <v>Paid in full</v>
      </c>
      <c r="AF37" s="11" t="str">
        <f t="shared" si="13"/>
        <v>Not Applicable</v>
      </c>
      <c r="AG37" s="11" t="str">
        <f t="shared" si="11"/>
        <v>Y</v>
      </c>
      <c r="AH37" s="8" t="str">
        <f t="shared" si="12"/>
        <v>N</v>
      </c>
    </row>
    <row r="38" spans="1:34">
      <c r="A38" s="11">
        <v>37</v>
      </c>
      <c r="B38" s="3" t="s">
        <v>21</v>
      </c>
      <c r="C38" s="3" t="s">
        <v>23</v>
      </c>
      <c r="D38" s="3" t="s">
        <v>22</v>
      </c>
      <c r="E38" s="3" t="s">
        <v>24</v>
      </c>
      <c r="F38" s="3">
        <v>85004</v>
      </c>
      <c r="G38" s="3" t="s">
        <v>27</v>
      </c>
      <c r="H38" s="11" t="s">
        <v>25</v>
      </c>
      <c r="I38" s="3"/>
      <c r="J38" s="3" t="s">
        <v>26</v>
      </c>
      <c r="K38" s="3" t="s">
        <v>28</v>
      </c>
      <c r="L38" s="3" t="s">
        <v>65</v>
      </c>
      <c r="M38" s="3">
        <v>6</v>
      </c>
      <c r="N38" s="5">
        <v>42992</v>
      </c>
      <c r="O38" s="5">
        <v>42995</v>
      </c>
      <c r="P38" s="5">
        <v>43176</v>
      </c>
      <c r="Q38" s="5">
        <v>43176</v>
      </c>
      <c r="R38" s="11"/>
      <c r="S38" s="11"/>
      <c r="T38" s="11"/>
      <c r="U38" s="11" t="str">
        <f t="shared" si="0"/>
        <v>NB</v>
      </c>
      <c r="V38" s="3">
        <v>874</v>
      </c>
      <c r="W38" s="11">
        <f t="shared" si="1"/>
        <v>795.34</v>
      </c>
      <c r="X38" s="11">
        <f t="shared" si="2"/>
        <v>61.180000000000007</v>
      </c>
      <c r="Y38" s="11">
        <f t="shared" si="3"/>
        <v>17.48</v>
      </c>
      <c r="Z38" s="11">
        <f t="shared" si="4"/>
        <v>0</v>
      </c>
      <c r="AA38" s="11">
        <f t="shared" si="5"/>
        <v>0</v>
      </c>
      <c r="AB38" s="11">
        <f t="shared" si="6"/>
        <v>0.02</v>
      </c>
      <c r="AC38" s="11">
        <f t="shared" si="7"/>
        <v>17.48</v>
      </c>
      <c r="AD38" s="11">
        <f t="shared" si="8"/>
        <v>2.9133333333333336</v>
      </c>
      <c r="AE38" s="11" t="str">
        <f t="shared" si="9"/>
        <v>Paid in full</v>
      </c>
      <c r="AF38" s="11" t="str">
        <f t="shared" si="13"/>
        <v>Not Applicable</v>
      </c>
      <c r="AG38" s="11" t="str">
        <f t="shared" si="11"/>
        <v>Y</v>
      </c>
      <c r="AH38" s="8" t="str">
        <f t="shared" si="12"/>
        <v>N</v>
      </c>
    </row>
    <row r="39" spans="1:34">
      <c r="A39" s="11">
        <v>38</v>
      </c>
      <c r="B39" s="3" t="s">
        <v>21</v>
      </c>
      <c r="C39" s="3" t="s">
        <v>23</v>
      </c>
      <c r="D39" s="3" t="s">
        <v>22</v>
      </c>
      <c r="E39" s="3" t="s">
        <v>24</v>
      </c>
      <c r="F39" s="3">
        <v>85004</v>
      </c>
      <c r="G39" s="3" t="s">
        <v>27</v>
      </c>
      <c r="H39" s="11" t="s">
        <v>25</v>
      </c>
      <c r="I39" s="3"/>
      <c r="J39" s="3" t="s">
        <v>26</v>
      </c>
      <c r="K39" s="3" t="s">
        <v>28</v>
      </c>
      <c r="L39" s="3" t="s">
        <v>66</v>
      </c>
      <c r="M39" s="3">
        <v>6</v>
      </c>
      <c r="N39" s="5">
        <v>42996</v>
      </c>
      <c r="O39" s="5">
        <v>43000</v>
      </c>
      <c r="P39" s="5">
        <v>43181</v>
      </c>
      <c r="Q39" s="5">
        <v>43181</v>
      </c>
      <c r="R39" s="11"/>
      <c r="S39" s="11"/>
      <c r="T39" s="11"/>
      <c r="U39" s="11" t="str">
        <f t="shared" si="0"/>
        <v>NB</v>
      </c>
      <c r="V39" s="3">
        <v>568</v>
      </c>
      <c r="W39" s="11">
        <f t="shared" si="1"/>
        <v>516.88</v>
      </c>
      <c r="X39" s="11">
        <f t="shared" si="2"/>
        <v>39.760000000000005</v>
      </c>
      <c r="Y39" s="11">
        <f t="shared" si="3"/>
        <v>11.36</v>
      </c>
      <c r="Z39" s="11">
        <f t="shared" si="4"/>
        <v>0</v>
      </c>
      <c r="AA39" s="11">
        <f t="shared" si="5"/>
        <v>0</v>
      </c>
      <c r="AB39" s="11">
        <f t="shared" si="6"/>
        <v>0.02</v>
      </c>
      <c r="AC39" s="11">
        <f t="shared" si="7"/>
        <v>11.36</v>
      </c>
      <c r="AD39" s="11">
        <f t="shared" si="8"/>
        <v>1.8933333333333333</v>
      </c>
      <c r="AE39" s="11" t="str">
        <f t="shared" si="9"/>
        <v>Paid in full</v>
      </c>
      <c r="AF39" s="11" t="str">
        <f t="shared" si="13"/>
        <v>Not Applicable</v>
      </c>
      <c r="AG39" s="11" t="str">
        <f t="shared" si="11"/>
        <v>Y</v>
      </c>
      <c r="AH39" s="8" t="str">
        <f t="shared" si="12"/>
        <v>N</v>
      </c>
    </row>
    <row r="40" spans="1:34">
      <c r="A40" s="11">
        <v>39</v>
      </c>
      <c r="B40" s="3" t="s">
        <v>21</v>
      </c>
      <c r="C40" s="3" t="s">
        <v>23</v>
      </c>
      <c r="D40" s="3" t="s">
        <v>22</v>
      </c>
      <c r="E40" s="3" t="s">
        <v>24</v>
      </c>
      <c r="F40" s="3">
        <v>85004</v>
      </c>
      <c r="G40" s="3" t="s">
        <v>27</v>
      </c>
      <c r="H40" s="11" t="s">
        <v>25</v>
      </c>
      <c r="I40" s="3"/>
      <c r="J40" s="3" t="s">
        <v>26</v>
      </c>
      <c r="K40" s="3" t="s">
        <v>28</v>
      </c>
      <c r="L40" s="3" t="s">
        <v>67</v>
      </c>
      <c r="M40" s="3">
        <v>6</v>
      </c>
      <c r="N40" s="5">
        <v>43023</v>
      </c>
      <c r="O40" s="5">
        <v>43025</v>
      </c>
      <c r="P40" s="5">
        <v>43207</v>
      </c>
      <c r="Q40" s="5">
        <v>43207</v>
      </c>
      <c r="R40" s="11"/>
      <c r="S40" s="11"/>
      <c r="T40" s="11"/>
      <c r="U40" s="11" t="str">
        <f t="shared" si="0"/>
        <v>NB</v>
      </c>
      <c r="V40" s="3">
        <v>854</v>
      </c>
      <c r="W40" s="11">
        <f t="shared" si="1"/>
        <v>777.14</v>
      </c>
      <c r="X40" s="11">
        <f t="shared" si="2"/>
        <v>59.780000000000008</v>
      </c>
      <c r="Y40" s="11">
        <f t="shared" si="3"/>
        <v>17.080000000000002</v>
      </c>
      <c r="Z40" s="11">
        <f t="shared" si="4"/>
        <v>0</v>
      </c>
      <c r="AA40" s="11">
        <f t="shared" si="5"/>
        <v>0</v>
      </c>
      <c r="AB40" s="11">
        <f t="shared" si="6"/>
        <v>0.02</v>
      </c>
      <c r="AC40" s="11">
        <f t="shared" si="7"/>
        <v>17.080000000000002</v>
      </c>
      <c r="AD40" s="11">
        <f t="shared" si="8"/>
        <v>2.8466666666666671</v>
      </c>
      <c r="AE40" s="11" t="str">
        <f t="shared" si="9"/>
        <v>Paid in full</v>
      </c>
      <c r="AF40" s="11" t="str">
        <f t="shared" si="13"/>
        <v>Not Applicable</v>
      </c>
      <c r="AG40" s="11" t="str">
        <f t="shared" si="11"/>
        <v>Y</v>
      </c>
      <c r="AH40" s="8" t="str">
        <f t="shared" si="12"/>
        <v>N</v>
      </c>
    </row>
    <row r="41" spans="1:34">
      <c r="A41" s="11">
        <v>40</v>
      </c>
      <c r="B41" s="3" t="s">
        <v>21</v>
      </c>
      <c r="C41" s="3" t="s">
        <v>23</v>
      </c>
      <c r="D41" s="3" t="s">
        <v>22</v>
      </c>
      <c r="E41" s="3" t="s">
        <v>24</v>
      </c>
      <c r="F41" s="3">
        <v>85004</v>
      </c>
      <c r="G41" s="3" t="s">
        <v>27</v>
      </c>
      <c r="H41" s="11" t="s">
        <v>25</v>
      </c>
      <c r="I41" s="3"/>
      <c r="J41" s="3" t="s">
        <v>26</v>
      </c>
      <c r="K41" s="3" t="s">
        <v>28</v>
      </c>
      <c r="L41" s="3" t="s">
        <v>68</v>
      </c>
      <c r="M41" s="3">
        <v>6</v>
      </c>
      <c r="N41" s="5">
        <v>43040</v>
      </c>
      <c r="O41" s="5">
        <v>43044</v>
      </c>
      <c r="P41" s="5">
        <v>43225</v>
      </c>
      <c r="Q41" s="5">
        <v>43225</v>
      </c>
      <c r="R41" s="11"/>
      <c r="S41" s="11"/>
      <c r="T41" s="11"/>
      <c r="U41" s="11" t="str">
        <f t="shared" si="0"/>
        <v>NB</v>
      </c>
      <c r="V41" s="3">
        <v>657</v>
      </c>
      <c r="W41" s="11">
        <f t="shared" si="1"/>
        <v>597.87</v>
      </c>
      <c r="X41" s="11">
        <f t="shared" si="2"/>
        <v>45.99</v>
      </c>
      <c r="Y41" s="11">
        <f t="shared" si="3"/>
        <v>13.14</v>
      </c>
      <c r="Z41" s="11">
        <f t="shared" si="4"/>
        <v>0</v>
      </c>
      <c r="AA41" s="11">
        <f t="shared" si="5"/>
        <v>0</v>
      </c>
      <c r="AB41" s="11">
        <f t="shared" si="6"/>
        <v>0.02</v>
      </c>
      <c r="AC41" s="11">
        <f t="shared" si="7"/>
        <v>13.14</v>
      </c>
      <c r="AD41" s="11">
        <f t="shared" si="8"/>
        <v>2.19</v>
      </c>
      <c r="AE41" s="11" t="str">
        <f t="shared" si="9"/>
        <v>Paid in full</v>
      </c>
      <c r="AF41" s="11" t="str">
        <f t="shared" si="13"/>
        <v>Not Applicable</v>
      </c>
      <c r="AG41" s="11" t="str">
        <f t="shared" si="11"/>
        <v>Y</v>
      </c>
      <c r="AH41" s="8" t="str">
        <f t="shared" si="12"/>
        <v>N</v>
      </c>
    </row>
    <row r="42" spans="1:34">
      <c r="A42" s="11">
        <v>41</v>
      </c>
      <c r="B42" s="3" t="s">
        <v>21</v>
      </c>
      <c r="C42" s="3" t="s">
        <v>23</v>
      </c>
      <c r="D42" s="3" t="s">
        <v>22</v>
      </c>
      <c r="E42" s="3" t="s">
        <v>24</v>
      </c>
      <c r="F42" s="3">
        <v>85004</v>
      </c>
      <c r="G42" s="3" t="s">
        <v>27</v>
      </c>
      <c r="H42" s="11" t="s">
        <v>25</v>
      </c>
      <c r="I42" s="3"/>
      <c r="J42" s="3" t="s">
        <v>26</v>
      </c>
      <c r="K42" s="3" t="s">
        <v>28</v>
      </c>
      <c r="L42" s="3" t="s">
        <v>69</v>
      </c>
      <c r="M42" s="3">
        <v>6</v>
      </c>
      <c r="N42" s="5">
        <v>43079</v>
      </c>
      <c r="O42" s="5">
        <v>43083</v>
      </c>
      <c r="P42" s="5">
        <v>43265</v>
      </c>
      <c r="Q42" s="5">
        <v>43265</v>
      </c>
      <c r="R42" s="11"/>
      <c r="S42" s="11"/>
      <c r="T42" s="11"/>
      <c r="U42" s="11" t="str">
        <f t="shared" si="0"/>
        <v>NB</v>
      </c>
      <c r="V42" s="3">
        <v>444</v>
      </c>
      <c r="W42" s="11">
        <f t="shared" si="1"/>
        <v>404.04</v>
      </c>
      <c r="X42" s="11">
        <f t="shared" si="2"/>
        <v>31.080000000000002</v>
      </c>
      <c r="Y42" s="11">
        <f t="shared" si="3"/>
        <v>8.8800000000000008</v>
      </c>
      <c r="Z42" s="11">
        <f t="shared" si="4"/>
        <v>0</v>
      </c>
      <c r="AA42" s="11">
        <f t="shared" si="5"/>
        <v>0</v>
      </c>
      <c r="AB42" s="11">
        <f t="shared" si="6"/>
        <v>0.02</v>
      </c>
      <c r="AC42" s="11">
        <f t="shared" si="7"/>
        <v>8.8800000000000008</v>
      </c>
      <c r="AD42" s="11">
        <f t="shared" si="8"/>
        <v>1.4800000000000002</v>
      </c>
      <c r="AE42" s="11" t="str">
        <f t="shared" si="9"/>
        <v>Paid in full</v>
      </c>
      <c r="AF42" s="11" t="str">
        <f t="shared" si="13"/>
        <v>Not Applicable</v>
      </c>
      <c r="AG42" s="11" t="str">
        <f t="shared" si="11"/>
        <v>Y</v>
      </c>
      <c r="AH42" s="8" t="str">
        <f t="shared" si="12"/>
        <v>N</v>
      </c>
    </row>
    <row r="43" spans="1:34">
      <c r="A43" s="11">
        <v>42</v>
      </c>
      <c r="B43" s="3" t="s">
        <v>21</v>
      </c>
      <c r="C43" s="3" t="s">
        <v>23</v>
      </c>
      <c r="D43" s="3" t="s">
        <v>22</v>
      </c>
      <c r="E43" s="3" t="s">
        <v>24</v>
      </c>
      <c r="F43" s="3">
        <v>85004</v>
      </c>
      <c r="G43" s="3" t="s">
        <v>27</v>
      </c>
      <c r="H43" s="11" t="s">
        <v>25</v>
      </c>
      <c r="I43" s="3"/>
      <c r="J43" s="3" t="s">
        <v>26</v>
      </c>
      <c r="K43" s="3" t="s">
        <v>28</v>
      </c>
      <c r="L43" s="3" t="s">
        <v>70</v>
      </c>
      <c r="M43" s="3">
        <v>6</v>
      </c>
      <c r="N43" s="5">
        <v>43093</v>
      </c>
      <c r="O43" s="5">
        <v>43095</v>
      </c>
      <c r="P43" s="5">
        <v>43277</v>
      </c>
      <c r="Q43" s="5">
        <v>43277</v>
      </c>
      <c r="R43" s="11"/>
      <c r="S43" s="11"/>
      <c r="T43" s="11"/>
      <c r="U43" s="11" t="str">
        <f t="shared" si="0"/>
        <v>NB</v>
      </c>
      <c r="V43" s="3">
        <v>856</v>
      </c>
      <c r="W43" s="11">
        <f t="shared" si="1"/>
        <v>778.96</v>
      </c>
      <c r="X43" s="11">
        <f t="shared" si="2"/>
        <v>59.920000000000009</v>
      </c>
      <c r="Y43" s="11">
        <f t="shared" si="3"/>
        <v>17.12</v>
      </c>
      <c r="Z43" s="11">
        <f t="shared" si="4"/>
        <v>0</v>
      </c>
      <c r="AA43" s="11">
        <f t="shared" si="5"/>
        <v>0</v>
      </c>
      <c r="AB43" s="11">
        <f t="shared" si="6"/>
        <v>0.02</v>
      </c>
      <c r="AC43" s="11">
        <f t="shared" si="7"/>
        <v>17.12</v>
      </c>
      <c r="AD43" s="11">
        <f t="shared" si="8"/>
        <v>2.8533333333333335</v>
      </c>
      <c r="AE43" s="11" t="str">
        <f t="shared" si="9"/>
        <v>Paid in full</v>
      </c>
      <c r="AF43" s="11" t="str">
        <f t="shared" si="13"/>
        <v>Not Applicable</v>
      </c>
      <c r="AG43" s="11" t="str">
        <f t="shared" si="11"/>
        <v>Y</v>
      </c>
      <c r="AH43" s="8" t="str">
        <f t="shared" si="12"/>
        <v>N</v>
      </c>
    </row>
    <row r="44" spans="1:34">
      <c r="A44" s="11">
        <v>43</v>
      </c>
      <c r="B44" s="3" t="s">
        <v>21</v>
      </c>
      <c r="C44" s="3" t="s">
        <v>23</v>
      </c>
      <c r="D44" s="3" t="s">
        <v>22</v>
      </c>
      <c r="E44" s="3" t="s">
        <v>24</v>
      </c>
      <c r="F44" s="3">
        <v>85004</v>
      </c>
      <c r="G44" s="3" t="s">
        <v>27</v>
      </c>
      <c r="H44" s="11" t="s">
        <v>25</v>
      </c>
      <c r="I44" s="3"/>
      <c r="J44" s="3" t="s">
        <v>26</v>
      </c>
      <c r="K44" s="3" t="s">
        <v>28</v>
      </c>
      <c r="L44" s="3" t="s">
        <v>71</v>
      </c>
      <c r="M44" s="3">
        <v>6</v>
      </c>
      <c r="N44" s="5">
        <v>43099</v>
      </c>
      <c r="O44" s="5">
        <v>43101</v>
      </c>
      <c r="P44" s="5">
        <v>43282</v>
      </c>
      <c r="Q44" s="5">
        <v>43282</v>
      </c>
      <c r="R44" s="11"/>
      <c r="S44" s="11"/>
      <c r="T44" s="11"/>
      <c r="U44" s="11" t="str">
        <f t="shared" si="0"/>
        <v>NB</v>
      </c>
      <c r="V44" s="3">
        <v>547</v>
      </c>
      <c r="W44" s="11">
        <f t="shared" si="1"/>
        <v>497.77000000000004</v>
      </c>
      <c r="X44" s="11">
        <f t="shared" si="2"/>
        <v>38.290000000000006</v>
      </c>
      <c r="Y44" s="11">
        <f t="shared" si="3"/>
        <v>10.94</v>
      </c>
      <c r="Z44" s="11">
        <f t="shared" si="4"/>
        <v>0</v>
      </c>
      <c r="AA44" s="11">
        <f t="shared" si="5"/>
        <v>0</v>
      </c>
      <c r="AB44" s="11">
        <f t="shared" si="6"/>
        <v>0.02</v>
      </c>
      <c r="AC44" s="11">
        <f t="shared" si="7"/>
        <v>10.94</v>
      </c>
      <c r="AD44" s="11">
        <f t="shared" si="8"/>
        <v>1.8233333333333333</v>
      </c>
      <c r="AE44" s="11" t="str">
        <f t="shared" si="9"/>
        <v>Paid in full</v>
      </c>
      <c r="AF44" s="11" t="str">
        <f t="shared" si="13"/>
        <v>Not Applicable</v>
      </c>
      <c r="AG44" s="11" t="str">
        <f t="shared" si="11"/>
        <v>Y</v>
      </c>
      <c r="AH44" s="8" t="str">
        <f t="shared" si="12"/>
        <v>N</v>
      </c>
    </row>
    <row r="45" spans="1:34">
      <c r="A45" s="11">
        <v>44</v>
      </c>
      <c r="B45" s="3" t="s">
        <v>21</v>
      </c>
      <c r="C45" s="3" t="s">
        <v>23</v>
      </c>
      <c r="D45" s="3" t="s">
        <v>22</v>
      </c>
      <c r="E45" s="3" t="s">
        <v>24</v>
      </c>
      <c r="F45" s="3">
        <v>85004</v>
      </c>
      <c r="G45" s="3" t="s">
        <v>27</v>
      </c>
      <c r="H45" s="11" t="s">
        <v>25</v>
      </c>
      <c r="I45" s="3"/>
      <c r="J45" s="3" t="s">
        <v>26</v>
      </c>
      <c r="K45" s="3" t="s">
        <v>28</v>
      </c>
      <c r="L45" s="3" t="s">
        <v>72</v>
      </c>
      <c r="M45" s="3">
        <v>6</v>
      </c>
      <c r="N45" s="5">
        <v>43111</v>
      </c>
      <c r="O45" s="5">
        <v>43115</v>
      </c>
      <c r="P45" s="5">
        <v>43296</v>
      </c>
      <c r="Q45" s="5">
        <v>43296</v>
      </c>
      <c r="R45" s="11"/>
      <c r="S45" s="11"/>
      <c r="T45" s="11"/>
      <c r="U45" s="11" t="str">
        <f t="shared" si="0"/>
        <v>NB</v>
      </c>
      <c r="V45" s="3">
        <v>459</v>
      </c>
      <c r="W45" s="11">
        <f t="shared" si="1"/>
        <v>417.69</v>
      </c>
      <c r="X45" s="11">
        <f t="shared" si="2"/>
        <v>32.130000000000003</v>
      </c>
      <c r="Y45" s="11">
        <f t="shared" si="3"/>
        <v>9.18</v>
      </c>
      <c r="Z45" s="11">
        <f t="shared" si="4"/>
        <v>0</v>
      </c>
      <c r="AA45" s="11">
        <f t="shared" si="5"/>
        <v>0</v>
      </c>
      <c r="AB45" s="11">
        <f t="shared" si="6"/>
        <v>0.02</v>
      </c>
      <c r="AC45" s="11">
        <f t="shared" si="7"/>
        <v>9.18</v>
      </c>
      <c r="AD45" s="11">
        <f t="shared" si="8"/>
        <v>1.53</v>
      </c>
      <c r="AE45" s="11" t="str">
        <f t="shared" si="9"/>
        <v>Paid in full</v>
      </c>
      <c r="AF45" s="11" t="str">
        <f t="shared" si="13"/>
        <v>Not Applicable</v>
      </c>
      <c r="AG45" s="11" t="str">
        <f t="shared" si="11"/>
        <v>Y</v>
      </c>
      <c r="AH45" s="8" t="str">
        <f t="shared" si="12"/>
        <v>N</v>
      </c>
    </row>
    <row r="46" spans="1:34">
      <c r="A46" s="11">
        <v>45</v>
      </c>
      <c r="B46" s="3" t="s">
        <v>21</v>
      </c>
      <c r="C46" s="3" t="s">
        <v>23</v>
      </c>
      <c r="D46" s="3" t="s">
        <v>22</v>
      </c>
      <c r="E46" s="3" t="s">
        <v>24</v>
      </c>
      <c r="F46" s="3">
        <v>85004</v>
      </c>
      <c r="G46" s="3" t="s">
        <v>27</v>
      </c>
      <c r="H46" s="11" t="s">
        <v>25</v>
      </c>
      <c r="I46" s="3"/>
      <c r="J46" s="3" t="s">
        <v>26</v>
      </c>
      <c r="K46" s="3" t="s">
        <v>28</v>
      </c>
      <c r="L46" s="3" t="s">
        <v>73</v>
      </c>
      <c r="M46" s="3">
        <v>6</v>
      </c>
      <c r="N46" s="5">
        <v>43114</v>
      </c>
      <c r="O46" s="5">
        <v>43118</v>
      </c>
      <c r="P46" s="5">
        <v>43299</v>
      </c>
      <c r="Q46" s="5">
        <v>43299</v>
      </c>
      <c r="R46" s="11"/>
      <c r="S46" s="11"/>
      <c r="T46" s="11"/>
      <c r="U46" s="11" t="str">
        <f t="shared" si="0"/>
        <v>NB</v>
      </c>
      <c r="V46" s="3">
        <v>857</v>
      </c>
      <c r="W46" s="11">
        <f t="shared" si="1"/>
        <v>779.87</v>
      </c>
      <c r="X46" s="11">
        <f t="shared" si="2"/>
        <v>59.990000000000009</v>
      </c>
      <c r="Y46" s="11">
        <f t="shared" si="3"/>
        <v>17.14</v>
      </c>
      <c r="Z46" s="11">
        <f t="shared" si="4"/>
        <v>0</v>
      </c>
      <c r="AA46" s="11">
        <f t="shared" si="5"/>
        <v>0</v>
      </c>
      <c r="AB46" s="11">
        <f t="shared" si="6"/>
        <v>0.02</v>
      </c>
      <c r="AC46" s="11">
        <f t="shared" si="7"/>
        <v>17.14</v>
      </c>
      <c r="AD46" s="11">
        <f t="shared" si="8"/>
        <v>2.8566666666666669</v>
      </c>
      <c r="AE46" s="11" t="str">
        <f t="shared" si="9"/>
        <v>Paid in full</v>
      </c>
      <c r="AF46" s="11" t="str">
        <f t="shared" si="13"/>
        <v>Not Applicable</v>
      </c>
      <c r="AG46" s="11" t="str">
        <f t="shared" si="11"/>
        <v>Y</v>
      </c>
      <c r="AH46" s="8" t="str">
        <f t="shared" si="12"/>
        <v>N</v>
      </c>
    </row>
    <row r="47" spans="1:34">
      <c r="A47" s="11">
        <v>46</v>
      </c>
      <c r="B47" s="3" t="s">
        <v>21</v>
      </c>
      <c r="C47" s="3" t="s">
        <v>23</v>
      </c>
      <c r="D47" s="3" t="s">
        <v>22</v>
      </c>
      <c r="E47" s="3" t="s">
        <v>24</v>
      </c>
      <c r="F47" s="3">
        <v>85004</v>
      </c>
      <c r="G47" s="3" t="s">
        <v>27</v>
      </c>
      <c r="H47" s="11" t="s">
        <v>25</v>
      </c>
      <c r="I47" s="3"/>
      <c r="J47" s="3" t="s">
        <v>26</v>
      </c>
      <c r="K47" s="3" t="s">
        <v>28</v>
      </c>
      <c r="L47" s="3" t="s">
        <v>74</v>
      </c>
      <c r="M47" s="3">
        <v>6</v>
      </c>
      <c r="N47" s="5">
        <v>43120</v>
      </c>
      <c r="O47" s="5">
        <v>43124</v>
      </c>
      <c r="P47" s="5">
        <v>43305</v>
      </c>
      <c r="Q47" s="5">
        <v>43305</v>
      </c>
      <c r="R47" s="11"/>
      <c r="S47" s="11"/>
      <c r="T47" s="11"/>
      <c r="U47" s="11" t="str">
        <f t="shared" si="0"/>
        <v>NB</v>
      </c>
      <c r="V47" s="3">
        <v>846</v>
      </c>
      <c r="W47" s="11">
        <f t="shared" si="1"/>
        <v>769.86</v>
      </c>
      <c r="X47" s="11">
        <f t="shared" si="2"/>
        <v>59.220000000000006</v>
      </c>
      <c r="Y47" s="11">
        <f t="shared" si="3"/>
        <v>16.920000000000002</v>
      </c>
      <c r="Z47" s="11">
        <f t="shared" si="4"/>
        <v>0</v>
      </c>
      <c r="AA47" s="11">
        <f t="shared" si="5"/>
        <v>0</v>
      </c>
      <c r="AB47" s="11">
        <f t="shared" si="6"/>
        <v>0.02</v>
      </c>
      <c r="AC47" s="11">
        <f t="shared" si="7"/>
        <v>16.920000000000002</v>
      </c>
      <c r="AD47" s="11">
        <f t="shared" si="8"/>
        <v>2.8200000000000003</v>
      </c>
      <c r="AE47" s="11" t="str">
        <f t="shared" si="9"/>
        <v>Paid in full</v>
      </c>
      <c r="AF47" s="11" t="str">
        <f t="shared" si="13"/>
        <v>Not Applicable</v>
      </c>
      <c r="AG47" s="11" t="str">
        <f t="shared" si="11"/>
        <v>Y</v>
      </c>
      <c r="AH47" s="8" t="str">
        <f t="shared" si="12"/>
        <v>N</v>
      </c>
    </row>
    <row r="48" spans="1:34">
      <c r="A48" s="11">
        <v>47</v>
      </c>
      <c r="B48" s="3" t="s">
        <v>21</v>
      </c>
      <c r="C48" s="3" t="s">
        <v>23</v>
      </c>
      <c r="D48" s="3" t="s">
        <v>22</v>
      </c>
      <c r="E48" s="3" t="s">
        <v>24</v>
      </c>
      <c r="F48" s="3">
        <v>85004</v>
      </c>
      <c r="G48" s="3" t="s">
        <v>27</v>
      </c>
      <c r="H48" s="11" t="s">
        <v>25</v>
      </c>
      <c r="I48" s="3"/>
      <c r="J48" s="3" t="s">
        <v>26</v>
      </c>
      <c r="K48" s="3" t="s">
        <v>28</v>
      </c>
      <c r="L48" s="3" t="s">
        <v>75</v>
      </c>
      <c r="M48" s="3">
        <v>6</v>
      </c>
      <c r="N48" s="5">
        <v>43122</v>
      </c>
      <c r="O48" s="5">
        <v>43125</v>
      </c>
      <c r="P48" s="5">
        <v>43306</v>
      </c>
      <c r="Q48" s="5">
        <v>43306</v>
      </c>
      <c r="R48" s="11"/>
      <c r="S48" s="11"/>
      <c r="T48" s="11"/>
      <c r="U48" s="11" t="str">
        <f t="shared" si="0"/>
        <v>NB</v>
      </c>
      <c r="V48" s="3">
        <v>579</v>
      </c>
      <c r="W48" s="11">
        <f t="shared" si="1"/>
        <v>526.89</v>
      </c>
      <c r="X48" s="11">
        <f t="shared" si="2"/>
        <v>40.53</v>
      </c>
      <c r="Y48" s="11">
        <f t="shared" si="3"/>
        <v>11.58</v>
      </c>
      <c r="Z48" s="11">
        <f t="shared" si="4"/>
        <v>0</v>
      </c>
      <c r="AA48" s="11">
        <f t="shared" si="5"/>
        <v>0</v>
      </c>
      <c r="AB48" s="11">
        <f t="shared" si="6"/>
        <v>0.02</v>
      </c>
      <c r="AC48" s="11">
        <f t="shared" si="7"/>
        <v>11.58</v>
      </c>
      <c r="AD48" s="11">
        <f t="shared" si="8"/>
        <v>1.93</v>
      </c>
      <c r="AE48" s="11" t="str">
        <f t="shared" si="9"/>
        <v>Paid in full</v>
      </c>
      <c r="AF48" s="11" t="str">
        <f t="shared" si="13"/>
        <v>Not Applicable</v>
      </c>
      <c r="AG48" s="11" t="str">
        <f t="shared" si="11"/>
        <v>Y</v>
      </c>
      <c r="AH48" s="8" t="str">
        <f t="shared" si="12"/>
        <v>N</v>
      </c>
    </row>
    <row r="49" spans="1:34">
      <c r="A49" s="11">
        <v>48</v>
      </c>
      <c r="B49" s="3" t="s">
        <v>21</v>
      </c>
      <c r="C49" s="3" t="s">
        <v>23</v>
      </c>
      <c r="D49" s="3" t="s">
        <v>22</v>
      </c>
      <c r="E49" s="3" t="s">
        <v>24</v>
      </c>
      <c r="F49" s="3">
        <v>85004</v>
      </c>
      <c r="G49" s="3" t="s">
        <v>27</v>
      </c>
      <c r="H49" s="11" t="s">
        <v>25</v>
      </c>
      <c r="I49" s="3"/>
      <c r="J49" s="3" t="s">
        <v>26</v>
      </c>
      <c r="K49" s="3" t="s">
        <v>28</v>
      </c>
      <c r="L49" s="3" t="s">
        <v>76</v>
      </c>
      <c r="M49" s="3">
        <v>12</v>
      </c>
      <c r="N49" s="5">
        <v>42949</v>
      </c>
      <c r="O49" s="5">
        <v>42953</v>
      </c>
      <c r="P49" s="5">
        <v>43318</v>
      </c>
      <c r="Q49" s="5">
        <v>43318</v>
      </c>
      <c r="R49" s="11"/>
      <c r="S49" s="11"/>
      <c r="T49" s="11"/>
      <c r="U49" s="11" t="str">
        <f t="shared" si="0"/>
        <v>NB</v>
      </c>
      <c r="V49" s="3">
        <v>1356</v>
      </c>
      <c r="W49" s="11">
        <f t="shared" si="1"/>
        <v>1233.96</v>
      </c>
      <c r="X49" s="11">
        <f t="shared" si="2"/>
        <v>94.920000000000016</v>
      </c>
      <c r="Y49" s="11">
        <f t="shared" si="3"/>
        <v>27.12</v>
      </c>
      <c r="Z49" s="11">
        <f t="shared" si="4"/>
        <v>0</v>
      </c>
      <c r="AA49" s="11">
        <f t="shared" si="5"/>
        <v>0</v>
      </c>
      <c r="AB49" s="11">
        <f t="shared" si="6"/>
        <v>0.02</v>
      </c>
      <c r="AC49" s="11">
        <f t="shared" si="7"/>
        <v>27.12</v>
      </c>
      <c r="AD49" s="11">
        <f t="shared" si="8"/>
        <v>2.2600000000000002</v>
      </c>
      <c r="AE49" s="11" t="str">
        <f t="shared" si="9"/>
        <v>Paid in full</v>
      </c>
      <c r="AF49" s="11" t="str">
        <f t="shared" si="13"/>
        <v>Not Applicable</v>
      </c>
      <c r="AG49" s="11" t="str">
        <f t="shared" si="11"/>
        <v>Y</v>
      </c>
      <c r="AH49" s="8" t="str">
        <f t="shared" si="12"/>
        <v>N</v>
      </c>
    </row>
    <row r="50" spans="1:34">
      <c r="A50" s="11">
        <v>49</v>
      </c>
      <c r="B50" s="3" t="s">
        <v>21</v>
      </c>
      <c r="C50" s="3" t="s">
        <v>23</v>
      </c>
      <c r="D50" s="3" t="s">
        <v>22</v>
      </c>
      <c r="E50" s="3" t="s">
        <v>24</v>
      </c>
      <c r="F50" s="3">
        <v>85004</v>
      </c>
      <c r="G50" s="3" t="s">
        <v>27</v>
      </c>
      <c r="H50" s="11" t="s">
        <v>25</v>
      </c>
      <c r="I50" s="3"/>
      <c r="J50" s="3" t="s">
        <v>26</v>
      </c>
      <c r="K50" s="3" t="s">
        <v>28</v>
      </c>
      <c r="L50" s="3" t="s">
        <v>77</v>
      </c>
      <c r="M50" s="3">
        <v>12</v>
      </c>
      <c r="N50" s="5">
        <v>42955</v>
      </c>
      <c r="O50" s="5">
        <v>42958</v>
      </c>
      <c r="P50" s="5">
        <v>43323</v>
      </c>
      <c r="Q50" s="5">
        <v>43323</v>
      </c>
      <c r="R50" s="11"/>
      <c r="S50" s="11"/>
      <c r="T50" s="11"/>
      <c r="U50" s="11" t="str">
        <f t="shared" si="0"/>
        <v>NB</v>
      </c>
      <c r="V50" s="3">
        <v>1100</v>
      </c>
      <c r="W50" s="11">
        <f t="shared" si="1"/>
        <v>1001</v>
      </c>
      <c r="X50" s="11">
        <f t="shared" si="2"/>
        <v>77.000000000000014</v>
      </c>
      <c r="Y50" s="11">
        <f t="shared" si="3"/>
        <v>22</v>
      </c>
      <c r="Z50" s="11">
        <f t="shared" si="4"/>
        <v>0</v>
      </c>
      <c r="AA50" s="11">
        <f t="shared" si="5"/>
        <v>0</v>
      </c>
      <c r="AB50" s="11">
        <f t="shared" si="6"/>
        <v>0.02</v>
      </c>
      <c r="AC50" s="11">
        <f t="shared" si="7"/>
        <v>22</v>
      </c>
      <c r="AD50" s="11">
        <f t="shared" si="8"/>
        <v>1.8333333333333333</v>
      </c>
      <c r="AE50" s="11" t="str">
        <f t="shared" si="9"/>
        <v>Paid in full</v>
      </c>
      <c r="AF50" s="11" t="str">
        <f t="shared" si="13"/>
        <v>Not Applicable</v>
      </c>
      <c r="AG50" s="11" t="str">
        <f t="shared" si="11"/>
        <v>Y</v>
      </c>
      <c r="AH50" s="8" t="str">
        <f t="shared" si="12"/>
        <v>N</v>
      </c>
    </row>
    <row r="51" spans="1:34">
      <c r="A51" s="11">
        <v>50</v>
      </c>
      <c r="B51" s="3" t="s">
        <v>21</v>
      </c>
      <c r="C51" s="3" t="s">
        <v>23</v>
      </c>
      <c r="D51" s="3" t="s">
        <v>22</v>
      </c>
      <c r="E51" s="3" t="s">
        <v>24</v>
      </c>
      <c r="F51" s="3">
        <v>85004</v>
      </c>
      <c r="G51" s="3" t="s">
        <v>27</v>
      </c>
      <c r="H51" s="11" t="s">
        <v>25</v>
      </c>
      <c r="I51" s="3"/>
      <c r="J51" s="3" t="s">
        <v>26</v>
      </c>
      <c r="K51" s="3" t="s">
        <v>28</v>
      </c>
      <c r="L51" s="3" t="s">
        <v>78</v>
      </c>
      <c r="M51" s="3">
        <v>12</v>
      </c>
      <c r="N51" s="5">
        <v>42959</v>
      </c>
      <c r="O51" s="5">
        <v>42963</v>
      </c>
      <c r="P51" s="5">
        <v>43328</v>
      </c>
      <c r="Q51" s="5">
        <v>43328</v>
      </c>
      <c r="R51" s="11"/>
      <c r="S51" s="11"/>
      <c r="T51" s="11"/>
      <c r="U51" s="11" t="str">
        <f t="shared" si="0"/>
        <v>NB</v>
      </c>
      <c r="V51" s="3">
        <v>1245</v>
      </c>
      <c r="W51" s="11">
        <f t="shared" si="1"/>
        <v>1132.95</v>
      </c>
      <c r="X51" s="11">
        <f t="shared" si="2"/>
        <v>87.15</v>
      </c>
      <c r="Y51" s="11">
        <f t="shared" si="3"/>
        <v>24.900000000000002</v>
      </c>
      <c r="Z51" s="11">
        <f t="shared" si="4"/>
        <v>0</v>
      </c>
      <c r="AA51" s="11">
        <f t="shared" si="5"/>
        <v>0</v>
      </c>
      <c r="AB51" s="11">
        <f t="shared" si="6"/>
        <v>0.02</v>
      </c>
      <c r="AC51" s="11">
        <f t="shared" si="7"/>
        <v>24.900000000000002</v>
      </c>
      <c r="AD51" s="11">
        <f t="shared" si="8"/>
        <v>2.0750000000000002</v>
      </c>
      <c r="AE51" s="11" t="str">
        <f t="shared" si="9"/>
        <v>Paid in full</v>
      </c>
      <c r="AF51" s="11" t="str">
        <f t="shared" si="13"/>
        <v>Not Applicable</v>
      </c>
      <c r="AG51" s="11" t="str">
        <f t="shared" si="11"/>
        <v>Y</v>
      </c>
      <c r="AH51" s="8" t="str">
        <f t="shared" si="12"/>
        <v>N</v>
      </c>
    </row>
    <row r="52" spans="1:34">
      <c r="A52" s="11">
        <v>51</v>
      </c>
      <c r="B52" s="3" t="s">
        <v>21</v>
      </c>
      <c r="C52" s="3" t="s">
        <v>23</v>
      </c>
      <c r="D52" s="3" t="s">
        <v>22</v>
      </c>
      <c r="E52" s="3" t="s">
        <v>24</v>
      </c>
      <c r="F52" s="3">
        <v>85004</v>
      </c>
      <c r="G52" s="3" t="s">
        <v>27</v>
      </c>
      <c r="H52" s="11" t="s">
        <v>25</v>
      </c>
      <c r="I52" s="3"/>
      <c r="J52" s="3" t="s">
        <v>26</v>
      </c>
      <c r="K52" s="3" t="s">
        <v>28</v>
      </c>
      <c r="L52" s="3" t="s">
        <v>79</v>
      </c>
      <c r="M52" s="3">
        <v>12</v>
      </c>
      <c r="N52" s="5">
        <v>42964</v>
      </c>
      <c r="O52" s="5">
        <v>42967</v>
      </c>
      <c r="P52" s="5">
        <v>43332</v>
      </c>
      <c r="Q52" s="5">
        <v>43332</v>
      </c>
      <c r="R52" s="11"/>
      <c r="S52" s="11"/>
      <c r="T52" s="11"/>
      <c r="U52" s="11" t="str">
        <f t="shared" si="0"/>
        <v>NB</v>
      </c>
      <c r="V52" s="3">
        <v>1325</v>
      </c>
      <c r="W52" s="11">
        <f t="shared" si="1"/>
        <v>1205.75</v>
      </c>
      <c r="X52" s="11">
        <f t="shared" si="2"/>
        <v>92.750000000000014</v>
      </c>
      <c r="Y52" s="11">
        <f t="shared" si="3"/>
        <v>26.5</v>
      </c>
      <c r="Z52" s="11">
        <f t="shared" si="4"/>
        <v>0</v>
      </c>
      <c r="AA52" s="11">
        <f t="shared" si="5"/>
        <v>0</v>
      </c>
      <c r="AB52" s="11">
        <f t="shared" si="6"/>
        <v>0.02</v>
      </c>
      <c r="AC52" s="11">
        <f t="shared" si="7"/>
        <v>26.5</v>
      </c>
      <c r="AD52" s="11">
        <f t="shared" si="8"/>
        <v>2.2083333333333335</v>
      </c>
      <c r="AE52" s="11" t="str">
        <f t="shared" si="9"/>
        <v>Paid in full</v>
      </c>
      <c r="AF52" s="11" t="str">
        <f t="shared" si="13"/>
        <v>Not Applicable</v>
      </c>
      <c r="AG52" s="11" t="str">
        <f t="shared" si="11"/>
        <v>Y</v>
      </c>
      <c r="AH52" s="8" t="str">
        <f t="shared" si="12"/>
        <v>N</v>
      </c>
    </row>
    <row r="53" spans="1:34">
      <c r="A53" s="11">
        <v>52</v>
      </c>
      <c r="B53" s="3" t="s">
        <v>21</v>
      </c>
      <c r="C53" s="3" t="s">
        <v>23</v>
      </c>
      <c r="D53" s="3" t="s">
        <v>22</v>
      </c>
      <c r="E53" s="3" t="s">
        <v>24</v>
      </c>
      <c r="F53" s="3">
        <v>85004</v>
      </c>
      <c r="G53" s="3" t="s">
        <v>27</v>
      </c>
      <c r="H53" s="11" t="s">
        <v>25</v>
      </c>
      <c r="I53" s="3"/>
      <c r="J53" s="3" t="s">
        <v>26</v>
      </c>
      <c r="K53" s="3" t="s">
        <v>28</v>
      </c>
      <c r="L53" s="3" t="s">
        <v>80</v>
      </c>
      <c r="M53" s="3">
        <v>6</v>
      </c>
      <c r="N53" s="5">
        <v>43127</v>
      </c>
      <c r="O53" s="5">
        <v>43129</v>
      </c>
      <c r="P53" s="5">
        <v>43310</v>
      </c>
      <c r="Q53" s="5">
        <v>43310</v>
      </c>
      <c r="R53" s="11"/>
      <c r="S53" s="11"/>
      <c r="T53" s="11"/>
      <c r="U53" s="11" t="str">
        <f t="shared" si="0"/>
        <v>NB</v>
      </c>
      <c r="V53" s="3">
        <v>957</v>
      </c>
      <c r="W53" s="11">
        <f t="shared" si="1"/>
        <v>870.87</v>
      </c>
      <c r="X53" s="11">
        <f t="shared" si="2"/>
        <v>66.990000000000009</v>
      </c>
      <c r="Y53" s="11">
        <f t="shared" si="3"/>
        <v>19.14</v>
      </c>
      <c r="Z53" s="11">
        <f t="shared" si="4"/>
        <v>0</v>
      </c>
      <c r="AA53" s="11">
        <f t="shared" si="5"/>
        <v>0</v>
      </c>
      <c r="AB53" s="11">
        <f t="shared" si="6"/>
        <v>0.02</v>
      </c>
      <c r="AC53" s="11">
        <f t="shared" si="7"/>
        <v>19.14</v>
      </c>
      <c r="AD53" s="11">
        <f t="shared" si="8"/>
        <v>3.19</v>
      </c>
      <c r="AE53" s="11" t="str">
        <f t="shared" si="9"/>
        <v>Paid in full</v>
      </c>
      <c r="AF53" s="11" t="str">
        <f t="shared" si="13"/>
        <v>Not Applicable</v>
      </c>
      <c r="AG53" s="11" t="str">
        <f t="shared" si="11"/>
        <v>Y</v>
      </c>
      <c r="AH53" s="8" t="str">
        <f t="shared" si="12"/>
        <v>N</v>
      </c>
    </row>
    <row r="54" spans="1:34">
      <c r="A54" s="11">
        <v>53</v>
      </c>
      <c r="B54" s="3" t="s">
        <v>21</v>
      </c>
      <c r="C54" s="3" t="s">
        <v>23</v>
      </c>
      <c r="D54" s="3" t="s">
        <v>22</v>
      </c>
      <c r="E54" s="3" t="s">
        <v>24</v>
      </c>
      <c r="F54" s="3">
        <v>85004</v>
      </c>
      <c r="G54" s="3" t="s">
        <v>27</v>
      </c>
      <c r="H54" s="11" t="s">
        <v>25</v>
      </c>
      <c r="I54" s="3"/>
      <c r="J54" s="3" t="s">
        <v>26</v>
      </c>
      <c r="K54" s="3" t="s">
        <v>28</v>
      </c>
      <c r="L54" s="3" t="s">
        <v>81</v>
      </c>
      <c r="M54" s="3">
        <v>6</v>
      </c>
      <c r="N54" s="5">
        <v>43104</v>
      </c>
      <c r="O54" s="5">
        <v>43106</v>
      </c>
      <c r="P54" s="5">
        <v>43287</v>
      </c>
      <c r="Q54" s="5">
        <v>43287</v>
      </c>
      <c r="R54" s="11"/>
      <c r="S54" s="11"/>
      <c r="T54" s="11"/>
      <c r="U54" s="11" t="str">
        <f t="shared" si="0"/>
        <v>NB</v>
      </c>
      <c r="V54" s="3">
        <v>589</v>
      </c>
      <c r="W54" s="11">
        <f t="shared" si="1"/>
        <v>535.99</v>
      </c>
      <c r="X54" s="11">
        <f t="shared" si="2"/>
        <v>41.230000000000004</v>
      </c>
      <c r="Y54" s="11">
        <f t="shared" si="3"/>
        <v>11.78</v>
      </c>
      <c r="Z54" s="11">
        <f t="shared" si="4"/>
        <v>0</v>
      </c>
      <c r="AA54" s="11">
        <f t="shared" si="5"/>
        <v>0</v>
      </c>
      <c r="AB54" s="11">
        <f t="shared" si="6"/>
        <v>0.02</v>
      </c>
      <c r="AC54" s="11">
        <f t="shared" si="7"/>
        <v>11.78</v>
      </c>
      <c r="AD54" s="11">
        <f t="shared" si="8"/>
        <v>1.9633333333333332</v>
      </c>
      <c r="AE54" s="11" t="str">
        <f t="shared" si="9"/>
        <v>Paid in full</v>
      </c>
      <c r="AF54" s="11" t="str">
        <f t="shared" si="13"/>
        <v>Not Applicable</v>
      </c>
      <c r="AG54" s="11" t="str">
        <f t="shared" si="11"/>
        <v>Y</v>
      </c>
      <c r="AH54" s="8" t="str">
        <f t="shared" si="12"/>
        <v>N</v>
      </c>
    </row>
    <row r="55" spans="1:34">
      <c r="A55" s="11">
        <v>54</v>
      </c>
      <c r="B55" s="3" t="s">
        <v>21</v>
      </c>
      <c r="C55" s="3" t="s">
        <v>23</v>
      </c>
      <c r="D55" s="3" t="s">
        <v>22</v>
      </c>
      <c r="E55" s="3" t="s">
        <v>24</v>
      </c>
      <c r="F55" s="3">
        <v>85004</v>
      </c>
      <c r="G55" s="3" t="s">
        <v>27</v>
      </c>
      <c r="H55" s="11" t="s">
        <v>25</v>
      </c>
      <c r="I55" s="3"/>
      <c r="J55" s="3" t="s">
        <v>26</v>
      </c>
      <c r="K55" s="3" t="s">
        <v>28</v>
      </c>
      <c r="L55" s="3" t="s">
        <v>82</v>
      </c>
      <c r="M55" s="3">
        <v>6</v>
      </c>
      <c r="N55" s="5">
        <v>43007</v>
      </c>
      <c r="O55" s="5">
        <v>43008</v>
      </c>
      <c r="P55" s="5">
        <v>43189</v>
      </c>
      <c r="Q55" s="5">
        <v>43189</v>
      </c>
      <c r="R55" s="11"/>
      <c r="S55" s="11"/>
      <c r="T55" s="11"/>
      <c r="U55" s="11" t="str">
        <f t="shared" si="0"/>
        <v>NB</v>
      </c>
      <c r="V55" s="3">
        <v>568</v>
      </c>
      <c r="W55" s="11">
        <f t="shared" si="1"/>
        <v>516.88</v>
      </c>
      <c r="X55" s="11">
        <f t="shared" si="2"/>
        <v>39.760000000000005</v>
      </c>
      <c r="Y55" s="11">
        <f t="shared" si="3"/>
        <v>11.36</v>
      </c>
      <c r="Z55" s="11">
        <f t="shared" si="4"/>
        <v>0</v>
      </c>
      <c r="AA55" s="11">
        <f t="shared" si="5"/>
        <v>0</v>
      </c>
      <c r="AB55" s="11">
        <f t="shared" si="6"/>
        <v>0.02</v>
      </c>
      <c r="AC55" s="11">
        <f t="shared" si="7"/>
        <v>11.36</v>
      </c>
      <c r="AD55" s="11">
        <f t="shared" si="8"/>
        <v>1.8933333333333333</v>
      </c>
      <c r="AE55" s="11" t="str">
        <f t="shared" si="9"/>
        <v>Paid in full</v>
      </c>
      <c r="AF55" s="11" t="str">
        <f t="shared" si="13"/>
        <v>Not Applicable</v>
      </c>
      <c r="AG55" s="11" t="str">
        <f t="shared" si="11"/>
        <v>Y</v>
      </c>
      <c r="AH55" s="8" t="str">
        <f t="shared" si="12"/>
        <v>N</v>
      </c>
    </row>
    <row r="56" spans="1:34">
      <c r="A56" s="11">
        <v>55</v>
      </c>
      <c r="B56" s="3" t="s">
        <v>21</v>
      </c>
      <c r="C56" s="3" t="s">
        <v>23</v>
      </c>
      <c r="D56" s="3" t="s">
        <v>22</v>
      </c>
      <c r="E56" s="3" t="s">
        <v>24</v>
      </c>
      <c r="F56" s="3">
        <v>85004</v>
      </c>
      <c r="G56" s="3" t="s">
        <v>27</v>
      </c>
      <c r="H56" s="11" t="s">
        <v>25</v>
      </c>
      <c r="I56" s="3"/>
      <c r="J56" s="3" t="s">
        <v>26</v>
      </c>
      <c r="K56" s="3" t="s">
        <v>28</v>
      </c>
      <c r="L56" s="3" t="s">
        <v>83</v>
      </c>
      <c r="M56" s="3">
        <v>6</v>
      </c>
      <c r="N56" s="5">
        <v>43049</v>
      </c>
      <c r="O56" s="5">
        <v>43051</v>
      </c>
      <c r="P56" s="5">
        <v>43232</v>
      </c>
      <c r="Q56" s="5">
        <v>43232</v>
      </c>
      <c r="R56" s="11"/>
      <c r="S56" s="11"/>
      <c r="T56" s="11"/>
      <c r="U56" s="11" t="str">
        <f t="shared" si="0"/>
        <v>NB</v>
      </c>
      <c r="V56" s="3">
        <v>548</v>
      </c>
      <c r="W56" s="11">
        <f t="shared" si="1"/>
        <v>498.68</v>
      </c>
      <c r="X56" s="11">
        <f t="shared" si="2"/>
        <v>38.360000000000007</v>
      </c>
      <c r="Y56" s="11">
        <f t="shared" si="3"/>
        <v>10.96</v>
      </c>
      <c r="Z56" s="11">
        <f t="shared" si="4"/>
        <v>0</v>
      </c>
      <c r="AA56" s="11">
        <f t="shared" si="5"/>
        <v>0</v>
      </c>
      <c r="AB56" s="11">
        <f t="shared" si="6"/>
        <v>0.02</v>
      </c>
      <c r="AC56" s="11">
        <f t="shared" si="7"/>
        <v>10.96</v>
      </c>
      <c r="AD56" s="11">
        <f t="shared" si="8"/>
        <v>1.8266666666666669</v>
      </c>
      <c r="AE56" s="11" t="str">
        <f t="shared" si="9"/>
        <v>Paid in full</v>
      </c>
      <c r="AF56" s="11" t="str">
        <f t="shared" si="13"/>
        <v>Not Applicable</v>
      </c>
      <c r="AG56" s="11" t="str">
        <f t="shared" si="11"/>
        <v>Y</v>
      </c>
      <c r="AH56" s="8" t="str">
        <f t="shared" si="12"/>
        <v>N</v>
      </c>
    </row>
    <row r="57" spans="1:34">
      <c r="A57" s="11">
        <v>56</v>
      </c>
      <c r="B57" s="3" t="s">
        <v>21</v>
      </c>
      <c r="C57" s="3" t="s">
        <v>23</v>
      </c>
      <c r="D57" s="3" t="s">
        <v>22</v>
      </c>
      <c r="E57" s="3" t="s">
        <v>24</v>
      </c>
      <c r="F57" s="3">
        <v>85004</v>
      </c>
      <c r="G57" s="3" t="s">
        <v>27</v>
      </c>
      <c r="H57" s="11" t="s">
        <v>25</v>
      </c>
      <c r="I57" s="3"/>
      <c r="J57" s="3" t="s">
        <v>26</v>
      </c>
      <c r="K57" s="3" t="s">
        <v>28</v>
      </c>
      <c r="L57" s="3" t="s">
        <v>84</v>
      </c>
      <c r="M57" s="3">
        <v>6</v>
      </c>
      <c r="N57" s="5">
        <v>43075</v>
      </c>
      <c r="O57" s="5">
        <v>43077</v>
      </c>
      <c r="P57" s="5">
        <v>43259</v>
      </c>
      <c r="Q57" s="5">
        <v>43259</v>
      </c>
      <c r="R57" s="11"/>
      <c r="S57" s="11"/>
      <c r="T57" s="11"/>
      <c r="U57" s="11" t="str">
        <f t="shared" si="0"/>
        <v>NB</v>
      </c>
      <c r="V57" s="3">
        <v>574</v>
      </c>
      <c r="W57" s="11">
        <f t="shared" si="1"/>
        <v>522.34</v>
      </c>
      <c r="X57" s="11">
        <f t="shared" si="2"/>
        <v>40.180000000000007</v>
      </c>
      <c r="Y57" s="11">
        <f t="shared" si="3"/>
        <v>11.48</v>
      </c>
      <c r="Z57" s="11">
        <f t="shared" si="4"/>
        <v>0</v>
      </c>
      <c r="AA57" s="11">
        <f t="shared" si="5"/>
        <v>0</v>
      </c>
      <c r="AB57" s="11">
        <f t="shared" si="6"/>
        <v>0.02</v>
      </c>
      <c r="AC57" s="11">
        <f t="shared" si="7"/>
        <v>11.48</v>
      </c>
      <c r="AD57" s="11">
        <f t="shared" si="8"/>
        <v>1.9133333333333333</v>
      </c>
      <c r="AE57" s="11" t="str">
        <f t="shared" si="9"/>
        <v>Paid in full</v>
      </c>
      <c r="AF57" s="11" t="str">
        <f t="shared" si="13"/>
        <v>Not Applicable</v>
      </c>
      <c r="AG57" s="11" t="str">
        <f t="shared" si="11"/>
        <v>Y</v>
      </c>
      <c r="AH57" s="8" t="str">
        <f t="shared" si="12"/>
        <v>N</v>
      </c>
    </row>
    <row r="58" spans="1:34">
      <c r="A58" s="11">
        <v>57</v>
      </c>
      <c r="B58" s="3" t="s">
        <v>21</v>
      </c>
      <c r="C58" s="3" t="s">
        <v>23</v>
      </c>
      <c r="D58" s="3" t="s">
        <v>22</v>
      </c>
      <c r="E58" s="3" t="s">
        <v>24</v>
      </c>
      <c r="F58" s="3">
        <v>85004</v>
      </c>
      <c r="G58" s="3" t="s">
        <v>27</v>
      </c>
      <c r="H58" s="11" t="s">
        <v>25</v>
      </c>
      <c r="I58" s="3"/>
      <c r="J58" s="3" t="s">
        <v>26</v>
      </c>
      <c r="K58" s="3" t="s">
        <v>28</v>
      </c>
      <c r="L58" s="3" t="s">
        <v>85</v>
      </c>
      <c r="M58" s="3">
        <v>6</v>
      </c>
      <c r="N58" s="5">
        <v>42955</v>
      </c>
      <c r="O58" s="5">
        <v>42957</v>
      </c>
      <c r="P58" s="5">
        <v>43141</v>
      </c>
      <c r="Q58" s="5">
        <v>43141</v>
      </c>
      <c r="R58" s="11"/>
      <c r="S58" s="11"/>
      <c r="T58" s="11"/>
      <c r="U58" s="11" t="str">
        <f t="shared" si="0"/>
        <v>NB</v>
      </c>
      <c r="V58" s="3">
        <v>586</v>
      </c>
      <c r="W58" s="11">
        <f t="shared" si="1"/>
        <v>533.26</v>
      </c>
      <c r="X58" s="11">
        <f t="shared" si="2"/>
        <v>41.02</v>
      </c>
      <c r="Y58" s="11">
        <f t="shared" si="3"/>
        <v>11.72</v>
      </c>
      <c r="Z58" s="11">
        <f t="shared" si="4"/>
        <v>0</v>
      </c>
      <c r="AA58" s="11">
        <f t="shared" si="5"/>
        <v>0</v>
      </c>
      <c r="AB58" s="11">
        <f t="shared" si="6"/>
        <v>0.02</v>
      </c>
      <c r="AC58" s="11">
        <f t="shared" si="7"/>
        <v>11.72</v>
      </c>
      <c r="AD58" s="11">
        <f t="shared" si="8"/>
        <v>1.9533333333333334</v>
      </c>
      <c r="AE58" s="11" t="str">
        <f t="shared" si="9"/>
        <v>Paid in full</v>
      </c>
      <c r="AF58" s="11" t="str">
        <f t="shared" si="13"/>
        <v>Not Applicable</v>
      </c>
      <c r="AG58" s="11" t="str">
        <f t="shared" si="11"/>
        <v>Y</v>
      </c>
      <c r="AH58" s="8" t="str">
        <f t="shared" si="12"/>
        <v>N</v>
      </c>
    </row>
    <row r="59" spans="1:34">
      <c r="A59" s="11">
        <v>58</v>
      </c>
      <c r="B59" s="3" t="s">
        <v>21</v>
      </c>
      <c r="C59" s="3" t="s">
        <v>23</v>
      </c>
      <c r="D59" s="3" t="s">
        <v>22</v>
      </c>
      <c r="E59" s="3" t="s">
        <v>24</v>
      </c>
      <c r="F59" s="3">
        <v>85004</v>
      </c>
      <c r="G59" s="3" t="s">
        <v>27</v>
      </c>
      <c r="H59" s="11" t="s">
        <v>25</v>
      </c>
      <c r="I59" s="3"/>
      <c r="J59" s="3" t="s">
        <v>26</v>
      </c>
      <c r="K59" s="3" t="s">
        <v>28</v>
      </c>
      <c r="L59" s="3" t="s">
        <v>86</v>
      </c>
      <c r="M59" s="3">
        <v>6</v>
      </c>
      <c r="N59" s="5">
        <v>42962</v>
      </c>
      <c r="O59" s="5">
        <v>42964</v>
      </c>
      <c r="P59" s="5">
        <v>43148</v>
      </c>
      <c r="Q59" s="5">
        <v>43148</v>
      </c>
      <c r="R59" s="11"/>
      <c r="S59" s="11"/>
      <c r="T59" s="11"/>
      <c r="U59" s="11" t="str">
        <f t="shared" si="0"/>
        <v>NB</v>
      </c>
      <c r="V59" s="3">
        <v>587</v>
      </c>
      <c r="W59" s="11">
        <f t="shared" si="1"/>
        <v>534.17000000000007</v>
      </c>
      <c r="X59" s="11">
        <f t="shared" si="2"/>
        <v>41.09</v>
      </c>
      <c r="Y59" s="11">
        <f t="shared" si="3"/>
        <v>11.74</v>
      </c>
      <c r="Z59" s="11">
        <f t="shared" si="4"/>
        <v>0</v>
      </c>
      <c r="AA59" s="11">
        <f t="shared" si="5"/>
        <v>0</v>
      </c>
      <c r="AB59" s="11">
        <f t="shared" si="6"/>
        <v>0.02</v>
      </c>
      <c r="AC59" s="11">
        <f t="shared" si="7"/>
        <v>11.74</v>
      </c>
      <c r="AD59" s="11">
        <f t="shared" si="8"/>
        <v>1.9566666666666668</v>
      </c>
      <c r="AE59" s="11" t="str">
        <f t="shared" si="9"/>
        <v>Paid in full</v>
      </c>
      <c r="AF59" s="11" t="str">
        <f t="shared" si="13"/>
        <v>Not Applicable</v>
      </c>
      <c r="AG59" s="11" t="str">
        <f t="shared" si="11"/>
        <v>Y</v>
      </c>
      <c r="AH59" s="8" t="str">
        <f t="shared" si="12"/>
        <v>N</v>
      </c>
    </row>
    <row r="60" spans="1:34">
      <c r="A60" s="11">
        <v>59</v>
      </c>
      <c r="B60" s="3" t="s">
        <v>21</v>
      </c>
      <c r="C60" s="3" t="s">
        <v>23</v>
      </c>
      <c r="D60" s="3" t="s">
        <v>22</v>
      </c>
      <c r="E60" s="3" t="s">
        <v>24</v>
      </c>
      <c r="F60" s="3">
        <v>85004</v>
      </c>
      <c r="G60" s="3" t="s">
        <v>27</v>
      </c>
      <c r="H60" s="11" t="s">
        <v>25</v>
      </c>
      <c r="I60" s="3"/>
      <c r="J60" s="3" t="s">
        <v>26</v>
      </c>
      <c r="K60" s="3" t="s">
        <v>28</v>
      </c>
      <c r="L60" s="3" t="s">
        <v>87</v>
      </c>
      <c r="M60" s="3">
        <v>6</v>
      </c>
      <c r="N60" s="5">
        <v>43117</v>
      </c>
      <c r="O60" s="5">
        <v>43120</v>
      </c>
      <c r="P60" s="5">
        <v>43301</v>
      </c>
      <c r="Q60" s="5">
        <v>43301</v>
      </c>
      <c r="R60" s="11"/>
      <c r="S60" s="11"/>
      <c r="T60" s="11"/>
      <c r="U60" s="11" t="str">
        <f t="shared" si="0"/>
        <v>NB</v>
      </c>
      <c r="V60" s="3">
        <v>523</v>
      </c>
      <c r="W60" s="11">
        <f t="shared" si="1"/>
        <v>475.93</v>
      </c>
      <c r="X60" s="11">
        <f t="shared" si="2"/>
        <v>36.610000000000007</v>
      </c>
      <c r="Y60" s="11">
        <f t="shared" si="3"/>
        <v>10.46</v>
      </c>
      <c r="Z60" s="11">
        <f t="shared" si="4"/>
        <v>0</v>
      </c>
      <c r="AA60" s="11">
        <f t="shared" si="5"/>
        <v>0</v>
      </c>
      <c r="AB60" s="11">
        <f t="shared" si="6"/>
        <v>0.02</v>
      </c>
      <c r="AC60" s="11">
        <f t="shared" si="7"/>
        <v>10.46</v>
      </c>
      <c r="AD60" s="11">
        <f t="shared" si="8"/>
        <v>1.7433333333333334</v>
      </c>
      <c r="AE60" s="11" t="str">
        <f t="shared" si="9"/>
        <v>Paid in full</v>
      </c>
      <c r="AF60" s="11" t="str">
        <f t="shared" si="13"/>
        <v>Not Applicable</v>
      </c>
      <c r="AG60" s="11" t="str">
        <f t="shared" si="11"/>
        <v>Y</v>
      </c>
      <c r="AH60" s="8" t="str">
        <f t="shared" si="12"/>
        <v>N</v>
      </c>
    </row>
    <row r="61" spans="1:34">
      <c r="A61" s="11">
        <v>60</v>
      </c>
      <c r="B61" s="3" t="s">
        <v>21</v>
      </c>
      <c r="C61" s="3" t="s">
        <v>23</v>
      </c>
      <c r="D61" s="3" t="s">
        <v>22</v>
      </c>
      <c r="E61" s="3" t="s">
        <v>24</v>
      </c>
      <c r="F61" s="3">
        <v>85004</v>
      </c>
      <c r="G61" s="3" t="s">
        <v>27</v>
      </c>
      <c r="H61" s="11" t="s">
        <v>25</v>
      </c>
      <c r="I61" s="3"/>
      <c r="J61" s="3" t="s">
        <v>26</v>
      </c>
      <c r="K61" s="3" t="s">
        <v>28</v>
      </c>
      <c r="L61" s="3" t="s">
        <v>88</v>
      </c>
      <c r="M61" s="3">
        <v>6</v>
      </c>
      <c r="N61" s="5">
        <v>43130</v>
      </c>
      <c r="O61" s="5">
        <v>43131</v>
      </c>
      <c r="P61" s="5">
        <v>43312</v>
      </c>
      <c r="Q61" s="5">
        <v>43312</v>
      </c>
      <c r="R61" s="11"/>
      <c r="S61" s="11"/>
      <c r="T61" s="11"/>
      <c r="U61" s="11" t="str">
        <f t="shared" si="0"/>
        <v>NB</v>
      </c>
      <c r="V61" s="3">
        <v>512</v>
      </c>
      <c r="W61" s="11">
        <f t="shared" si="1"/>
        <v>465.92</v>
      </c>
      <c r="X61" s="11">
        <f t="shared" si="2"/>
        <v>35.840000000000003</v>
      </c>
      <c r="Y61" s="11">
        <f t="shared" si="3"/>
        <v>10.24</v>
      </c>
      <c r="Z61" s="11">
        <f t="shared" si="4"/>
        <v>0</v>
      </c>
      <c r="AA61" s="11">
        <f t="shared" si="5"/>
        <v>0</v>
      </c>
      <c r="AB61" s="11">
        <f t="shared" si="6"/>
        <v>0.02</v>
      </c>
      <c r="AC61" s="11">
        <f t="shared" si="7"/>
        <v>10.24</v>
      </c>
      <c r="AD61" s="11">
        <f t="shared" si="8"/>
        <v>1.7066666666666668</v>
      </c>
      <c r="AE61" s="11" t="str">
        <f t="shared" si="9"/>
        <v>Paid in full</v>
      </c>
      <c r="AF61" s="11" t="str">
        <f t="shared" si="13"/>
        <v>Not Applicable</v>
      </c>
      <c r="AG61" s="11" t="str">
        <f t="shared" si="11"/>
        <v>Y</v>
      </c>
      <c r="AH61" s="8" t="str">
        <f t="shared" si="12"/>
        <v>N</v>
      </c>
    </row>
    <row r="62" spans="1:34">
      <c r="A62" s="11">
        <v>61</v>
      </c>
      <c r="B62" s="3" t="s">
        <v>21</v>
      </c>
      <c r="C62" s="3" t="s">
        <v>23</v>
      </c>
      <c r="D62" s="3" t="s">
        <v>22</v>
      </c>
      <c r="E62" s="3" t="s">
        <v>24</v>
      </c>
      <c r="F62" s="3">
        <v>85004</v>
      </c>
      <c r="G62" s="3" t="s">
        <v>27</v>
      </c>
      <c r="H62" s="11" t="s">
        <v>25</v>
      </c>
      <c r="I62" s="3"/>
      <c r="J62" s="3" t="s">
        <v>26</v>
      </c>
      <c r="K62" s="3" t="s">
        <v>28</v>
      </c>
      <c r="L62" s="3" t="s">
        <v>89</v>
      </c>
      <c r="M62" s="3">
        <v>6</v>
      </c>
      <c r="N62" s="5">
        <v>43047</v>
      </c>
      <c r="O62" s="5">
        <v>43049</v>
      </c>
      <c r="P62" s="5">
        <v>43230</v>
      </c>
      <c r="Q62" s="5">
        <v>43230</v>
      </c>
      <c r="R62" s="11"/>
      <c r="S62" s="11"/>
      <c r="T62" s="11"/>
      <c r="U62" s="11" t="str">
        <f t="shared" si="0"/>
        <v>NB</v>
      </c>
      <c r="V62" s="3">
        <v>532</v>
      </c>
      <c r="W62" s="11">
        <f t="shared" si="1"/>
        <v>484.12</v>
      </c>
      <c r="X62" s="11">
        <f t="shared" si="2"/>
        <v>37.24</v>
      </c>
      <c r="Y62" s="11">
        <f t="shared" si="3"/>
        <v>10.64</v>
      </c>
      <c r="Z62" s="11">
        <f t="shared" si="4"/>
        <v>0</v>
      </c>
      <c r="AA62" s="11">
        <f t="shared" si="5"/>
        <v>0</v>
      </c>
      <c r="AB62" s="11">
        <f t="shared" si="6"/>
        <v>0.02</v>
      </c>
      <c r="AC62" s="11">
        <f t="shared" si="7"/>
        <v>10.64</v>
      </c>
      <c r="AD62" s="11">
        <f t="shared" si="8"/>
        <v>1.7733333333333334</v>
      </c>
      <c r="AE62" s="11" t="str">
        <f t="shared" si="9"/>
        <v>Paid in full</v>
      </c>
      <c r="AF62" s="11" t="str">
        <f t="shared" si="13"/>
        <v>Not Applicable</v>
      </c>
      <c r="AG62" s="11" t="str">
        <f t="shared" si="11"/>
        <v>Y</v>
      </c>
      <c r="AH62" s="8" t="str">
        <f t="shared" si="12"/>
        <v>N</v>
      </c>
    </row>
    <row r="63" spans="1:34">
      <c r="A63" s="11">
        <v>62</v>
      </c>
      <c r="B63" s="3" t="s">
        <v>21</v>
      </c>
      <c r="C63" s="3" t="s">
        <v>23</v>
      </c>
      <c r="D63" s="3" t="s">
        <v>22</v>
      </c>
      <c r="E63" s="3" t="s">
        <v>24</v>
      </c>
      <c r="F63" s="3">
        <v>85004</v>
      </c>
      <c r="G63" s="3" t="s">
        <v>27</v>
      </c>
      <c r="H63" s="11" t="s">
        <v>25</v>
      </c>
      <c r="I63" s="3"/>
      <c r="J63" s="3" t="s">
        <v>26</v>
      </c>
      <c r="K63" s="3" t="s">
        <v>28</v>
      </c>
      <c r="L63" s="3" t="s">
        <v>90</v>
      </c>
      <c r="M63" s="3">
        <v>6</v>
      </c>
      <c r="N63" s="5">
        <v>43107</v>
      </c>
      <c r="O63" s="5">
        <v>43110</v>
      </c>
      <c r="P63" s="5">
        <v>43291</v>
      </c>
      <c r="Q63" s="5">
        <v>43291</v>
      </c>
      <c r="R63" s="11"/>
      <c r="S63" s="11"/>
      <c r="T63" s="11"/>
      <c r="U63" s="11" t="str">
        <f t="shared" si="0"/>
        <v>NB</v>
      </c>
      <c r="V63" s="3">
        <v>632</v>
      </c>
      <c r="W63" s="11">
        <f t="shared" si="1"/>
        <v>575.12</v>
      </c>
      <c r="X63" s="11">
        <f t="shared" si="2"/>
        <v>44.24</v>
      </c>
      <c r="Y63" s="11">
        <f t="shared" si="3"/>
        <v>12.64</v>
      </c>
      <c r="Z63" s="11">
        <f t="shared" si="4"/>
        <v>0</v>
      </c>
      <c r="AA63" s="11">
        <f t="shared" si="5"/>
        <v>0</v>
      </c>
      <c r="AB63" s="11">
        <f t="shared" si="6"/>
        <v>0.02</v>
      </c>
      <c r="AC63" s="11">
        <f t="shared" si="7"/>
        <v>12.64</v>
      </c>
      <c r="AD63" s="11">
        <f t="shared" si="8"/>
        <v>2.1066666666666669</v>
      </c>
      <c r="AE63" s="11" t="str">
        <f t="shared" si="9"/>
        <v>Paid in full</v>
      </c>
      <c r="AF63" s="11" t="str">
        <f t="shared" si="13"/>
        <v>Not Applicable</v>
      </c>
      <c r="AG63" s="11" t="str">
        <f t="shared" si="11"/>
        <v>Y</v>
      </c>
      <c r="AH63" s="8" t="str">
        <f t="shared" si="12"/>
        <v>N</v>
      </c>
    </row>
    <row r="64" spans="1:34">
      <c r="A64" s="11">
        <v>63</v>
      </c>
      <c r="B64" s="3" t="s">
        <v>21</v>
      </c>
      <c r="C64" s="3" t="s">
        <v>23</v>
      </c>
      <c r="D64" s="3" t="s">
        <v>22</v>
      </c>
      <c r="E64" s="3" t="s">
        <v>24</v>
      </c>
      <c r="F64" s="3">
        <v>85004</v>
      </c>
      <c r="G64" s="3" t="s">
        <v>27</v>
      </c>
      <c r="H64" s="11" t="s">
        <v>25</v>
      </c>
      <c r="I64" s="3"/>
      <c r="J64" s="3" t="s">
        <v>26</v>
      </c>
      <c r="K64" s="3" t="s">
        <v>28</v>
      </c>
      <c r="L64" s="3" t="s">
        <v>91</v>
      </c>
      <c r="M64" s="3">
        <v>6</v>
      </c>
      <c r="N64" s="5">
        <v>43104</v>
      </c>
      <c r="O64" s="5">
        <v>43106</v>
      </c>
      <c r="P64" s="5">
        <v>43287</v>
      </c>
      <c r="Q64" s="5">
        <v>43287</v>
      </c>
      <c r="R64" s="11"/>
      <c r="S64" s="11"/>
      <c r="T64" s="11"/>
      <c r="U64" s="11" t="str">
        <f t="shared" si="0"/>
        <v>NB</v>
      </c>
      <c r="V64" s="3">
        <v>621</v>
      </c>
      <c r="W64" s="11">
        <f t="shared" si="1"/>
        <v>565.11</v>
      </c>
      <c r="X64" s="11">
        <f t="shared" si="2"/>
        <v>43.470000000000006</v>
      </c>
      <c r="Y64" s="11">
        <f t="shared" si="3"/>
        <v>12.42</v>
      </c>
      <c r="Z64" s="11">
        <f t="shared" si="4"/>
        <v>0</v>
      </c>
      <c r="AA64" s="11">
        <f t="shared" si="5"/>
        <v>0</v>
      </c>
      <c r="AB64" s="11">
        <f t="shared" si="6"/>
        <v>0.02</v>
      </c>
      <c r="AC64" s="11">
        <f t="shared" si="7"/>
        <v>12.42</v>
      </c>
      <c r="AD64" s="11">
        <f t="shared" si="8"/>
        <v>2.0699999999999998</v>
      </c>
      <c r="AE64" s="11" t="str">
        <f t="shared" si="9"/>
        <v>Paid in full</v>
      </c>
      <c r="AF64" s="11" t="str">
        <f t="shared" si="13"/>
        <v>Not Applicable</v>
      </c>
      <c r="AG64" s="11" t="str">
        <f t="shared" si="11"/>
        <v>Y</v>
      </c>
      <c r="AH64" s="8" t="str">
        <f t="shared" si="12"/>
        <v>N</v>
      </c>
    </row>
    <row r="65" spans="1:34">
      <c r="A65" s="11">
        <v>64</v>
      </c>
      <c r="B65" s="3" t="s">
        <v>21</v>
      </c>
      <c r="C65" s="3" t="s">
        <v>23</v>
      </c>
      <c r="D65" s="3" t="s">
        <v>22</v>
      </c>
      <c r="E65" s="3" t="s">
        <v>24</v>
      </c>
      <c r="F65" s="3">
        <v>85004</v>
      </c>
      <c r="G65" s="3" t="s">
        <v>27</v>
      </c>
      <c r="H65" s="11" t="s">
        <v>25</v>
      </c>
      <c r="I65" s="3"/>
      <c r="J65" s="3" t="s">
        <v>26</v>
      </c>
      <c r="K65" s="3" t="s">
        <v>28</v>
      </c>
      <c r="L65" s="3" t="s">
        <v>92</v>
      </c>
      <c r="M65" s="3">
        <v>6</v>
      </c>
      <c r="N65" s="5">
        <v>43110</v>
      </c>
      <c r="O65" s="5">
        <v>43115</v>
      </c>
      <c r="P65" s="5">
        <v>43296</v>
      </c>
      <c r="Q65" s="5">
        <v>43296</v>
      </c>
      <c r="R65" s="11"/>
      <c r="S65" s="11"/>
      <c r="T65" s="11"/>
      <c r="U65" s="11" t="str">
        <f t="shared" si="0"/>
        <v>NB</v>
      </c>
      <c r="V65" s="3">
        <v>612</v>
      </c>
      <c r="W65" s="11">
        <f t="shared" si="1"/>
        <v>556.92000000000007</v>
      </c>
      <c r="X65" s="11">
        <f t="shared" si="2"/>
        <v>42.84</v>
      </c>
      <c r="Y65" s="11">
        <f t="shared" si="3"/>
        <v>12.24</v>
      </c>
      <c r="Z65" s="11">
        <f t="shared" si="4"/>
        <v>0</v>
      </c>
      <c r="AA65" s="11">
        <f t="shared" si="5"/>
        <v>0</v>
      </c>
      <c r="AB65" s="11">
        <f t="shared" si="6"/>
        <v>0.02</v>
      </c>
      <c r="AC65" s="11">
        <f t="shared" si="7"/>
        <v>12.24</v>
      </c>
      <c r="AD65" s="11">
        <f t="shared" si="8"/>
        <v>2.04</v>
      </c>
      <c r="AE65" s="11" t="str">
        <f t="shared" si="9"/>
        <v>Paid in full</v>
      </c>
      <c r="AF65" s="11" t="str">
        <f t="shared" si="13"/>
        <v>Not Applicable</v>
      </c>
      <c r="AG65" s="11" t="str">
        <f t="shared" si="11"/>
        <v>Y</v>
      </c>
      <c r="AH65" s="8" t="str">
        <f t="shared" si="12"/>
        <v>N</v>
      </c>
    </row>
    <row r="66" spans="1:34">
      <c r="A66" s="11">
        <v>65</v>
      </c>
      <c r="B66" s="3" t="s">
        <v>21</v>
      </c>
      <c r="C66" s="3" t="s">
        <v>23</v>
      </c>
      <c r="D66" s="3" t="s">
        <v>22</v>
      </c>
      <c r="E66" s="3" t="s">
        <v>24</v>
      </c>
      <c r="F66" s="3">
        <v>85004</v>
      </c>
      <c r="G66" s="3" t="s">
        <v>27</v>
      </c>
      <c r="H66" s="11" t="s">
        <v>25</v>
      </c>
      <c r="I66" s="3"/>
      <c r="J66" s="3" t="s">
        <v>26</v>
      </c>
      <c r="K66" s="3" t="s">
        <v>28</v>
      </c>
      <c r="L66" s="3" t="s">
        <v>93</v>
      </c>
      <c r="M66" s="3">
        <v>6</v>
      </c>
      <c r="N66" s="5">
        <v>43116</v>
      </c>
      <c r="O66" s="5">
        <v>43120</v>
      </c>
      <c r="P66" s="5">
        <v>43301</v>
      </c>
      <c r="Q66" s="5">
        <v>43301</v>
      </c>
      <c r="R66" s="11"/>
      <c r="S66" s="11"/>
      <c r="T66" s="11"/>
      <c r="U66" s="11" t="str">
        <f t="shared" ref="U66:U129" si="14">IF($S66&lt;&gt;"","CN",IF($R66&lt;&gt;"","RN",IF($R66="","NB")))</f>
        <v>NB</v>
      </c>
      <c r="V66" s="3">
        <v>812</v>
      </c>
      <c r="W66" s="11">
        <f t="shared" ref="W66:W129" si="15">IF($AB66=0.02,$V66*0.91,IF($AB66=0.07,$V66*0.86,IF($AB66=0.03,$V66*0.9,IF($AB66=0.08,$V66*0.85))))</f>
        <v>738.92000000000007</v>
      </c>
      <c r="X66" s="11">
        <f t="shared" ref="X66:X129" si="16">V66*0.07</f>
        <v>56.84</v>
      </c>
      <c r="Y66" s="11">
        <f t="shared" ref="Y66:Y129" si="17">IF($O66&lt;&gt;"",$V66*0.02,0)</f>
        <v>16.240000000000002</v>
      </c>
      <c r="Z66" s="11">
        <f t="shared" ref="Z66:Z129" si="18">IF($R66&lt;&gt;"",$V66*0.05,0)</f>
        <v>0</v>
      </c>
      <c r="AA66" s="11">
        <f t="shared" ref="AA66:AA129" si="19">IF($T66&lt;&gt;"",$V66*0.01,0)</f>
        <v>0</v>
      </c>
      <c r="AB66" s="11">
        <f t="shared" ref="AB66:AB129" si="20">IF(AND($Y66&lt;&gt;"",$Z66=0,$AA66=0),0.02,IF(AND($Y66&lt;&gt;"",$Z66&lt;&gt;"",$AA66=0),0.07,IF(AND($Y66&lt;&gt;"",$Z66=0,$AA66&lt;&gt;""),0.03,IF(AND($Y66&lt;&gt;"",$Z66&lt;&gt;"",$AA66&lt;&gt;""),0.08))))</f>
        <v>0.02</v>
      </c>
      <c r="AC66" s="11">
        <f t="shared" ref="AC66:AC129" si="21">$Y66+$Z66+$AA66</f>
        <v>16.240000000000002</v>
      </c>
      <c r="AD66" s="11">
        <f t="shared" ref="AD66:AD129" si="22">$AC66/$M66</f>
        <v>2.706666666666667</v>
      </c>
      <c r="AE66" s="11" t="str">
        <f t="shared" ref="AE66:AE129" si="23">IF(OR($U66="NB",$U66="RN"),"Paid in full","Partial Amt Paid")</f>
        <v>Paid in full</v>
      </c>
      <c r="AF66" s="11" t="str">
        <f t="shared" ref="AF66:AF101" si="24">IF($S66&lt;&gt;"","Missed Comm","Not Applicable")</f>
        <v>Not Applicable</v>
      </c>
      <c r="AG66" s="11" t="str">
        <f t="shared" ref="AG66:AG129" si="25">IF(OR($U66="NB",$U66="RN"),"Y","N")</f>
        <v>Y</v>
      </c>
      <c r="AH66" s="8" t="str">
        <f t="shared" ref="AH66:AH129" si="26">IF(AND($P66&gt;DATEVALUE("31-08-2018"),$U66&lt;&gt;"CN"),"Y","N")</f>
        <v>N</v>
      </c>
    </row>
    <row r="67" spans="1:34">
      <c r="A67" s="11">
        <v>66</v>
      </c>
      <c r="B67" s="3" t="s">
        <v>21</v>
      </c>
      <c r="C67" s="3" t="s">
        <v>23</v>
      </c>
      <c r="D67" s="3" t="s">
        <v>22</v>
      </c>
      <c r="E67" s="3" t="s">
        <v>24</v>
      </c>
      <c r="F67" s="3">
        <v>85004</v>
      </c>
      <c r="G67" s="3" t="s">
        <v>27</v>
      </c>
      <c r="H67" s="11" t="s">
        <v>25</v>
      </c>
      <c r="I67" s="3"/>
      <c r="J67" s="3" t="s">
        <v>26</v>
      </c>
      <c r="K67" s="3" t="s">
        <v>28</v>
      </c>
      <c r="L67" s="3" t="s">
        <v>94</v>
      </c>
      <c r="M67" s="3">
        <v>6</v>
      </c>
      <c r="N67" s="5">
        <v>43072</v>
      </c>
      <c r="O67" s="5">
        <v>43075</v>
      </c>
      <c r="P67" s="5">
        <v>43257</v>
      </c>
      <c r="Q67" s="5">
        <v>43257</v>
      </c>
      <c r="R67" s="11"/>
      <c r="S67" s="11"/>
      <c r="T67" s="11"/>
      <c r="U67" s="11" t="str">
        <f t="shared" si="14"/>
        <v>NB</v>
      </c>
      <c r="V67" s="3">
        <v>823</v>
      </c>
      <c r="W67" s="11">
        <f t="shared" si="15"/>
        <v>748.93000000000006</v>
      </c>
      <c r="X67" s="11">
        <f t="shared" si="16"/>
        <v>57.610000000000007</v>
      </c>
      <c r="Y67" s="11">
        <f t="shared" si="17"/>
        <v>16.46</v>
      </c>
      <c r="Z67" s="11">
        <f t="shared" si="18"/>
        <v>0</v>
      </c>
      <c r="AA67" s="11">
        <f t="shared" si="19"/>
        <v>0</v>
      </c>
      <c r="AB67" s="11">
        <f t="shared" si="20"/>
        <v>0.02</v>
      </c>
      <c r="AC67" s="11">
        <f t="shared" si="21"/>
        <v>16.46</v>
      </c>
      <c r="AD67" s="11">
        <f t="shared" si="22"/>
        <v>2.7433333333333336</v>
      </c>
      <c r="AE67" s="11" t="str">
        <f t="shared" si="23"/>
        <v>Paid in full</v>
      </c>
      <c r="AF67" s="11" t="str">
        <f t="shared" si="24"/>
        <v>Not Applicable</v>
      </c>
      <c r="AG67" s="11" t="str">
        <f t="shared" si="25"/>
        <v>Y</v>
      </c>
      <c r="AH67" s="8" t="str">
        <f t="shared" si="26"/>
        <v>N</v>
      </c>
    </row>
    <row r="68" spans="1:34">
      <c r="A68" s="11">
        <v>67</v>
      </c>
      <c r="B68" s="3" t="s">
        <v>21</v>
      </c>
      <c r="C68" s="3" t="s">
        <v>23</v>
      </c>
      <c r="D68" s="3" t="s">
        <v>22</v>
      </c>
      <c r="E68" s="3" t="s">
        <v>24</v>
      </c>
      <c r="F68" s="3">
        <v>85004</v>
      </c>
      <c r="G68" s="3" t="s">
        <v>27</v>
      </c>
      <c r="H68" s="11" t="s">
        <v>25</v>
      </c>
      <c r="I68" s="3"/>
      <c r="J68" s="3" t="s">
        <v>26</v>
      </c>
      <c r="K68" s="3" t="s">
        <v>28</v>
      </c>
      <c r="L68" s="3" t="s">
        <v>95</v>
      </c>
      <c r="M68" s="3">
        <v>6</v>
      </c>
      <c r="N68" s="5">
        <v>42949</v>
      </c>
      <c r="O68" s="5">
        <v>42952</v>
      </c>
      <c r="P68" s="5">
        <v>43136</v>
      </c>
      <c r="Q68" s="5">
        <v>43136</v>
      </c>
      <c r="R68" s="11"/>
      <c r="S68" s="11"/>
      <c r="T68" s="11"/>
      <c r="U68" s="11" t="str">
        <f t="shared" si="14"/>
        <v>NB</v>
      </c>
      <c r="V68" s="3">
        <v>832</v>
      </c>
      <c r="W68" s="11">
        <f t="shared" si="15"/>
        <v>757.12</v>
      </c>
      <c r="X68" s="11">
        <f t="shared" si="16"/>
        <v>58.240000000000009</v>
      </c>
      <c r="Y68" s="11">
        <f t="shared" si="17"/>
        <v>16.64</v>
      </c>
      <c r="Z68" s="11">
        <f t="shared" si="18"/>
        <v>0</v>
      </c>
      <c r="AA68" s="11">
        <f t="shared" si="19"/>
        <v>0</v>
      </c>
      <c r="AB68" s="11">
        <f t="shared" si="20"/>
        <v>0.02</v>
      </c>
      <c r="AC68" s="11">
        <f t="shared" si="21"/>
        <v>16.64</v>
      </c>
      <c r="AD68" s="11">
        <f t="shared" si="22"/>
        <v>2.7733333333333334</v>
      </c>
      <c r="AE68" s="11" t="str">
        <f t="shared" si="23"/>
        <v>Paid in full</v>
      </c>
      <c r="AF68" s="11" t="str">
        <f t="shared" si="24"/>
        <v>Not Applicable</v>
      </c>
      <c r="AG68" s="11" t="str">
        <f t="shared" si="25"/>
        <v>Y</v>
      </c>
      <c r="AH68" s="8" t="str">
        <f t="shared" si="26"/>
        <v>N</v>
      </c>
    </row>
    <row r="69" spans="1:34">
      <c r="A69" s="11">
        <v>68</v>
      </c>
      <c r="B69" s="3" t="s">
        <v>21</v>
      </c>
      <c r="C69" s="3" t="s">
        <v>23</v>
      </c>
      <c r="D69" s="3" t="s">
        <v>22</v>
      </c>
      <c r="E69" s="3" t="s">
        <v>24</v>
      </c>
      <c r="F69" s="3">
        <v>85004</v>
      </c>
      <c r="G69" s="3" t="s">
        <v>27</v>
      </c>
      <c r="H69" s="11" t="s">
        <v>25</v>
      </c>
      <c r="I69" s="3"/>
      <c r="J69" s="3" t="s">
        <v>26</v>
      </c>
      <c r="K69" s="3" t="s">
        <v>28</v>
      </c>
      <c r="L69" s="3" t="s">
        <v>96</v>
      </c>
      <c r="M69" s="3">
        <v>6</v>
      </c>
      <c r="N69" s="5">
        <v>42982</v>
      </c>
      <c r="O69" s="5">
        <v>42986</v>
      </c>
      <c r="P69" s="5">
        <v>43167</v>
      </c>
      <c r="Q69" s="5">
        <v>43167</v>
      </c>
      <c r="R69" s="11"/>
      <c r="S69" s="11"/>
      <c r="T69" s="11"/>
      <c r="U69" s="11" t="str">
        <f t="shared" si="14"/>
        <v>NB</v>
      </c>
      <c r="V69" s="3">
        <v>811</v>
      </c>
      <c r="W69" s="11">
        <f t="shared" si="15"/>
        <v>738.01</v>
      </c>
      <c r="X69" s="11">
        <f t="shared" si="16"/>
        <v>56.77</v>
      </c>
      <c r="Y69" s="11">
        <f t="shared" si="17"/>
        <v>16.22</v>
      </c>
      <c r="Z69" s="11">
        <f t="shared" si="18"/>
        <v>0</v>
      </c>
      <c r="AA69" s="11">
        <f t="shared" si="19"/>
        <v>0</v>
      </c>
      <c r="AB69" s="11">
        <f t="shared" si="20"/>
        <v>0.02</v>
      </c>
      <c r="AC69" s="11">
        <f t="shared" si="21"/>
        <v>16.22</v>
      </c>
      <c r="AD69" s="11">
        <f t="shared" si="22"/>
        <v>2.7033333333333331</v>
      </c>
      <c r="AE69" s="11" t="str">
        <f t="shared" si="23"/>
        <v>Paid in full</v>
      </c>
      <c r="AF69" s="11" t="str">
        <f t="shared" si="24"/>
        <v>Not Applicable</v>
      </c>
      <c r="AG69" s="11" t="str">
        <f t="shared" si="25"/>
        <v>Y</v>
      </c>
      <c r="AH69" s="8" t="str">
        <f t="shared" si="26"/>
        <v>N</v>
      </c>
    </row>
    <row r="70" spans="1:34">
      <c r="A70" s="11">
        <v>69</v>
      </c>
      <c r="B70" s="3" t="s">
        <v>21</v>
      </c>
      <c r="C70" s="3" t="s">
        <v>23</v>
      </c>
      <c r="D70" s="3" t="s">
        <v>22</v>
      </c>
      <c r="E70" s="3" t="s">
        <v>24</v>
      </c>
      <c r="F70" s="3">
        <v>85004</v>
      </c>
      <c r="G70" s="3" t="s">
        <v>27</v>
      </c>
      <c r="H70" s="11" t="s">
        <v>25</v>
      </c>
      <c r="I70" s="3"/>
      <c r="J70" s="3" t="s">
        <v>26</v>
      </c>
      <c r="K70" s="3" t="s">
        <v>28</v>
      </c>
      <c r="L70" s="3" t="s">
        <v>97</v>
      </c>
      <c r="M70" s="3">
        <v>6</v>
      </c>
      <c r="N70" s="5">
        <v>43015</v>
      </c>
      <c r="O70" s="5">
        <v>43018</v>
      </c>
      <c r="P70" s="5">
        <v>43200</v>
      </c>
      <c r="Q70" s="5">
        <v>43200</v>
      </c>
      <c r="R70" s="11"/>
      <c r="S70" s="11"/>
      <c r="T70" s="11"/>
      <c r="U70" s="11" t="str">
        <f t="shared" si="14"/>
        <v>NB</v>
      </c>
      <c r="V70" s="3">
        <v>611</v>
      </c>
      <c r="W70" s="11">
        <f t="shared" si="15"/>
        <v>556.01</v>
      </c>
      <c r="X70" s="11">
        <f t="shared" si="16"/>
        <v>42.77</v>
      </c>
      <c r="Y70" s="11">
        <f t="shared" si="17"/>
        <v>12.22</v>
      </c>
      <c r="Z70" s="11">
        <f t="shared" si="18"/>
        <v>0</v>
      </c>
      <c r="AA70" s="11">
        <f t="shared" si="19"/>
        <v>0</v>
      </c>
      <c r="AB70" s="11">
        <f t="shared" si="20"/>
        <v>0.02</v>
      </c>
      <c r="AC70" s="11">
        <f t="shared" si="21"/>
        <v>12.22</v>
      </c>
      <c r="AD70" s="11">
        <f t="shared" si="22"/>
        <v>2.0366666666666666</v>
      </c>
      <c r="AE70" s="11" t="str">
        <f t="shared" si="23"/>
        <v>Paid in full</v>
      </c>
      <c r="AF70" s="11" t="str">
        <f t="shared" si="24"/>
        <v>Not Applicable</v>
      </c>
      <c r="AG70" s="11" t="str">
        <f t="shared" si="25"/>
        <v>Y</v>
      </c>
      <c r="AH70" s="8" t="str">
        <f t="shared" si="26"/>
        <v>N</v>
      </c>
    </row>
    <row r="71" spans="1:34">
      <c r="A71" s="11">
        <v>70</v>
      </c>
      <c r="B71" s="3" t="s">
        <v>21</v>
      </c>
      <c r="C71" s="3" t="s">
        <v>23</v>
      </c>
      <c r="D71" s="3" t="s">
        <v>22</v>
      </c>
      <c r="E71" s="3" t="s">
        <v>24</v>
      </c>
      <c r="F71" s="3">
        <v>85004</v>
      </c>
      <c r="G71" s="3" t="s">
        <v>27</v>
      </c>
      <c r="H71" s="11" t="s">
        <v>25</v>
      </c>
      <c r="I71" s="3"/>
      <c r="J71" s="3" t="s">
        <v>26</v>
      </c>
      <c r="K71" s="3" t="s">
        <v>28</v>
      </c>
      <c r="L71" s="3" t="s">
        <v>98</v>
      </c>
      <c r="M71" s="3">
        <v>6</v>
      </c>
      <c r="N71" s="5">
        <v>43048</v>
      </c>
      <c r="O71" s="5">
        <v>43054</v>
      </c>
      <c r="P71" s="5">
        <v>43235</v>
      </c>
      <c r="Q71" s="5">
        <v>43235</v>
      </c>
      <c r="R71" s="11"/>
      <c r="S71" s="11"/>
      <c r="T71" s="11"/>
      <c r="U71" s="11" t="str">
        <f t="shared" si="14"/>
        <v>NB</v>
      </c>
      <c r="V71" s="3">
        <v>711</v>
      </c>
      <c r="W71" s="11">
        <f t="shared" si="15"/>
        <v>647.01</v>
      </c>
      <c r="X71" s="11">
        <f t="shared" si="16"/>
        <v>49.77</v>
      </c>
      <c r="Y71" s="11">
        <f t="shared" si="17"/>
        <v>14.22</v>
      </c>
      <c r="Z71" s="11">
        <f t="shared" si="18"/>
        <v>0</v>
      </c>
      <c r="AA71" s="11">
        <f t="shared" si="19"/>
        <v>0</v>
      </c>
      <c r="AB71" s="11">
        <f t="shared" si="20"/>
        <v>0.02</v>
      </c>
      <c r="AC71" s="11">
        <f t="shared" si="21"/>
        <v>14.22</v>
      </c>
      <c r="AD71" s="11">
        <f t="shared" si="22"/>
        <v>2.37</v>
      </c>
      <c r="AE71" s="11" t="str">
        <f t="shared" si="23"/>
        <v>Paid in full</v>
      </c>
      <c r="AF71" s="11" t="str">
        <f t="shared" si="24"/>
        <v>Not Applicable</v>
      </c>
      <c r="AG71" s="11" t="str">
        <f t="shared" si="25"/>
        <v>Y</v>
      </c>
      <c r="AH71" s="8" t="str">
        <f t="shared" si="26"/>
        <v>N</v>
      </c>
    </row>
    <row r="72" spans="1:34">
      <c r="A72" s="11">
        <v>71</v>
      </c>
      <c r="B72" s="3" t="s">
        <v>21</v>
      </c>
      <c r="C72" s="3" t="s">
        <v>23</v>
      </c>
      <c r="D72" s="3" t="s">
        <v>22</v>
      </c>
      <c r="E72" s="3" t="s">
        <v>24</v>
      </c>
      <c r="F72" s="3">
        <v>85004</v>
      </c>
      <c r="G72" s="3" t="s">
        <v>27</v>
      </c>
      <c r="H72" s="11" t="s">
        <v>25</v>
      </c>
      <c r="I72" s="3"/>
      <c r="J72" s="3" t="s">
        <v>26</v>
      </c>
      <c r="K72" s="3" t="s">
        <v>28</v>
      </c>
      <c r="L72" s="3" t="s">
        <v>99</v>
      </c>
      <c r="M72" s="3">
        <v>6</v>
      </c>
      <c r="N72" s="5">
        <v>43127</v>
      </c>
      <c r="O72" s="5">
        <v>43130</v>
      </c>
      <c r="P72" s="5">
        <v>43311</v>
      </c>
      <c r="Q72" s="5">
        <v>43311</v>
      </c>
      <c r="R72" s="11"/>
      <c r="S72" s="11"/>
      <c r="T72" s="11"/>
      <c r="U72" s="11" t="str">
        <f t="shared" si="14"/>
        <v>NB</v>
      </c>
      <c r="V72" s="3">
        <v>511</v>
      </c>
      <c r="W72" s="11">
        <f t="shared" si="15"/>
        <v>465.01</v>
      </c>
      <c r="X72" s="11">
        <f t="shared" si="16"/>
        <v>35.770000000000003</v>
      </c>
      <c r="Y72" s="11">
        <f t="shared" si="17"/>
        <v>10.220000000000001</v>
      </c>
      <c r="Z72" s="11">
        <f t="shared" si="18"/>
        <v>0</v>
      </c>
      <c r="AA72" s="11">
        <f t="shared" si="19"/>
        <v>0</v>
      </c>
      <c r="AB72" s="11">
        <f t="shared" si="20"/>
        <v>0.02</v>
      </c>
      <c r="AC72" s="11">
        <f t="shared" si="21"/>
        <v>10.220000000000001</v>
      </c>
      <c r="AD72" s="11">
        <f t="shared" si="22"/>
        <v>1.7033333333333334</v>
      </c>
      <c r="AE72" s="11" t="str">
        <f t="shared" si="23"/>
        <v>Paid in full</v>
      </c>
      <c r="AF72" s="11" t="str">
        <f t="shared" si="24"/>
        <v>Not Applicable</v>
      </c>
      <c r="AG72" s="11" t="str">
        <f t="shared" si="25"/>
        <v>Y</v>
      </c>
      <c r="AH72" s="8" t="str">
        <f t="shared" si="26"/>
        <v>N</v>
      </c>
    </row>
    <row r="73" spans="1:34">
      <c r="A73" s="11">
        <v>72</v>
      </c>
      <c r="B73" s="3" t="s">
        <v>21</v>
      </c>
      <c r="C73" s="3" t="s">
        <v>23</v>
      </c>
      <c r="D73" s="3" t="s">
        <v>22</v>
      </c>
      <c r="E73" s="3" t="s">
        <v>24</v>
      </c>
      <c r="F73" s="3">
        <v>85004</v>
      </c>
      <c r="G73" s="3" t="s">
        <v>27</v>
      </c>
      <c r="H73" s="11" t="s">
        <v>25</v>
      </c>
      <c r="I73" s="3"/>
      <c r="J73" s="3" t="s">
        <v>26</v>
      </c>
      <c r="K73" s="3" t="s">
        <v>28</v>
      </c>
      <c r="L73" s="3" t="s">
        <v>100</v>
      </c>
      <c r="M73" s="3">
        <v>6</v>
      </c>
      <c r="N73" s="5">
        <v>43104</v>
      </c>
      <c r="O73" s="5">
        <v>43109</v>
      </c>
      <c r="P73" s="5">
        <v>43290</v>
      </c>
      <c r="Q73" s="5">
        <v>43290</v>
      </c>
      <c r="R73" s="11"/>
      <c r="S73" s="11"/>
      <c r="T73" s="11"/>
      <c r="U73" s="11" t="str">
        <f t="shared" si="14"/>
        <v>NB</v>
      </c>
      <c r="V73" s="3">
        <v>465</v>
      </c>
      <c r="W73" s="11">
        <f t="shared" si="15"/>
        <v>423.15000000000003</v>
      </c>
      <c r="X73" s="11">
        <f t="shared" si="16"/>
        <v>32.550000000000004</v>
      </c>
      <c r="Y73" s="11">
        <f t="shared" si="17"/>
        <v>9.3000000000000007</v>
      </c>
      <c r="Z73" s="11">
        <f t="shared" si="18"/>
        <v>0</v>
      </c>
      <c r="AA73" s="11">
        <f t="shared" si="19"/>
        <v>0</v>
      </c>
      <c r="AB73" s="11">
        <f t="shared" si="20"/>
        <v>0.02</v>
      </c>
      <c r="AC73" s="11">
        <f t="shared" si="21"/>
        <v>9.3000000000000007</v>
      </c>
      <c r="AD73" s="11">
        <f t="shared" si="22"/>
        <v>1.55</v>
      </c>
      <c r="AE73" s="11" t="str">
        <f t="shared" si="23"/>
        <v>Paid in full</v>
      </c>
      <c r="AF73" s="11" t="str">
        <f t="shared" si="24"/>
        <v>Not Applicable</v>
      </c>
      <c r="AG73" s="11" t="str">
        <f t="shared" si="25"/>
        <v>Y</v>
      </c>
      <c r="AH73" s="8" t="str">
        <f t="shared" si="26"/>
        <v>N</v>
      </c>
    </row>
    <row r="74" spans="1:34">
      <c r="A74" s="11">
        <v>73</v>
      </c>
      <c r="B74" s="3" t="s">
        <v>21</v>
      </c>
      <c r="C74" s="3" t="s">
        <v>23</v>
      </c>
      <c r="D74" s="3" t="s">
        <v>22</v>
      </c>
      <c r="E74" s="3" t="s">
        <v>24</v>
      </c>
      <c r="F74" s="3">
        <v>85004</v>
      </c>
      <c r="G74" s="3" t="s">
        <v>27</v>
      </c>
      <c r="H74" s="11" t="s">
        <v>25</v>
      </c>
      <c r="I74" s="3"/>
      <c r="J74" s="3" t="s">
        <v>26</v>
      </c>
      <c r="K74" s="3" t="s">
        <v>28</v>
      </c>
      <c r="L74" s="3" t="s">
        <v>101</v>
      </c>
      <c r="M74" s="3">
        <v>6</v>
      </c>
      <c r="N74" s="5">
        <v>43007</v>
      </c>
      <c r="O74" s="5">
        <v>43008</v>
      </c>
      <c r="P74" s="5">
        <v>43189</v>
      </c>
      <c r="Q74" s="5">
        <v>43189</v>
      </c>
      <c r="R74" s="11"/>
      <c r="S74" s="11"/>
      <c r="T74" s="11"/>
      <c r="U74" s="11" t="str">
        <f t="shared" si="14"/>
        <v>NB</v>
      </c>
      <c r="V74" s="3">
        <v>435</v>
      </c>
      <c r="W74" s="11">
        <f t="shared" si="15"/>
        <v>395.85</v>
      </c>
      <c r="X74" s="11">
        <f t="shared" si="16"/>
        <v>30.450000000000003</v>
      </c>
      <c r="Y74" s="11">
        <f t="shared" si="17"/>
        <v>8.7000000000000011</v>
      </c>
      <c r="Z74" s="11">
        <f t="shared" si="18"/>
        <v>0</v>
      </c>
      <c r="AA74" s="11">
        <f t="shared" si="19"/>
        <v>0</v>
      </c>
      <c r="AB74" s="11">
        <f t="shared" si="20"/>
        <v>0.02</v>
      </c>
      <c r="AC74" s="11">
        <f t="shared" si="21"/>
        <v>8.7000000000000011</v>
      </c>
      <c r="AD74" s="11">
        <f t="shared" si="22"/>
        <v>1.4500000000000002</v>
      </c>
      <c r="AE74" s="11" t="str">
        <f t="shared" si="23"/>
        <v>Paid in full</v>
      </c>
      <c r="AF74" s="11" t="str">
        <f t="shared" si="24"/>
        <v>Not Applicable</v>
      </c>
      <c r="AG74" s="11" t="str">
        <f t="shared" si="25"/>
        <v>Y</v>
      </c>
      <c r="AH74" s="8" t="str">
        <f t="shared" si="26"/>
        <v>N</v>
      </c>
    </row>
    <row r="75" spans="1:34">
      <c r="A75" s="11">
        <v>74</v>
      </c>
      <c r="B75" s="3" t="s">
        <v>21</v>
      </c>
      <c r="C75" s="3" t="s">
        <v>23</v>
      </c>
      <c r="D75" s="3" t="s">
        <v>22</v>
      </c>
      <c r="E75" s="3" t="s">
        <v>24</v>
      </c>
      <c r="F75" s="3">
        <v>85004</v>
      </c>
      <c r="G75" s="3" t="s">
        <v>27</v>
      </c>
      <c r="H75" s="11" t="s">
        <v>25</v>
      </c>
      <c r="I75" s="3"/>
      <c r="J75" s="3" t="s">
        <v>26</v>
      </c>
      <c r="K75" s="3" t="s">
        <v>28</v>
      </c>
      <c r="L75" s="3" t="s">
        <v>102</v>
      </c>
      <c r="M75" s="3">
        <v>6</v>
      </c>
      <c r="N75" s="5">
        <v>43049</v>
      </c>
      <c r="O75" s="5">
        <v>43054</v>
      </c>
      <c r="P75" s="5">
        <v>43235</v>
      </c>
      <c r="Q75" s="5">
        <v>43235</v>
      </c>
      <c r="R75" s="11"/>
      <c r="S75" s="11"/>
      <c r="T75" s="11"/>
      <c r="U75" s="11" t="str">
        <f t="shared" si="14"/>
        <v>NB</v>
      </c>
      <c r="V75" s="3">
        <v>436</v>
      </c>
      <c r="W75" s="11">
        <f t="shared" si="15"/>
        <v>396.76</v>
      </c>
      <c r="X75" s="11">
        <f t="shared" si="16"/>
        <v>30.520000000000003</v>
      </c>
      <c r="Y75" s="11">
        <f t="shared" si="17"/>
        <v>8.7200000000000006</v>
      </c>
      <c r="Z75" s="11">
        <f t="shared" si="18"/>
        <v>0</v>
      </c>
      <c r="AA75" s="11">
        <f t="shared" si="19"/>
        <v>0</v>
      </c>
      <c r="AB75" s="11">
        <f t="shared" si="20"/>
        <v>0.02</v>
      </c>
      <c r="AC75" s="11">
        <f t="shared" si="21"/>
        <v>8.7200000000000006</v>
      </c>
      <c r="AD75" s="11">
        <f t="shared" si="22"/>
        <v>1.4533333333333334</v>
      </c>
      <c r="AE75" s="11" t="str">
        <f t="shared" si="23"/>
        <v>Paid in full</v>
      </c>
      <c r="AF75" s="11" t="str">
        <f t="shared" si="24"/>
        <v>Not Applicable</v>
      </c>
      <c r="AG75" s="11" t="str">
        <f t="shared" si="25"/>
        <v>Y</v>
      </c>
      <c r="AH75" s="8" t="str">
        <f t="shared" si="26"/>
        <v>N</v>
      </c>
    </row>
    <row r="76" spans="1:34">
      <c r="A76" s="11">
        <v>75</v>
      </c>
      <c r="B76" s="3" t="s">
        <v>21</v>
      </c>
      <c r="C76" s="3" t="s">
        <v>23</v>
      </c>
      <c r="D76" s="3" t="s">
        <v>22</v>
      </c>
      <c r="E76" s="3" t="s">
        <v>24</v>
      </c>
      <c r="F76" s="3">
        <v>85004</v>
      </c>
      <c r="G76" s="3" t="s">
        <v>27</v>
      </c>
      <c r="H76" s="11" t="s">
        <v>25</v>
      </c>
      <c r="I76" s="3"/>
      <c r="J76" s="3" t="s">
        <v>26</v>
      </c>
      <c r="K76" s="3" t="s">
        <v>28</v>
      </c>
      <c r="L76" s="3" t="s">
        <v>103</v>
      </c>
      <c r="M76" s="3">
        <v>6</v>
      </c>
      <c r="N76" s="5">
        <v>43075</v>
      </c>
      <c r="O76" s="5">
        <v>43079</v>
      </c>
      <c r="P76" s="5">
        <v>43261</v>
      </c>
      <c r="Q76" s="5">
        <v>43261</v>
      </c>
      <c r="R76" s="11"/>
      <c r="S76" s="11"/>
      <c r="T76" s="11"/>
      <c r="U76" s="11" t="str">
        <f t="shared" si="14"/>
        <v>NB</v>
      </c>
      <c r="V76" s="3">
        <v>438</v>
      </c>
      <c r="W76" s="11">
        <f t="shared" si="15"/>
        <v>398.58000000000004</v>
      </c>
      <c r="X76" s="11">
        <f t="shared" si="16"/>
        <v>30.660000000000004</v>
      </c>
      <c r="Y76" s="11">
        <f t="shared" si="17"/>
        <v>8.76</v>
      </c>
      <c r="Z76" s="11">
        <f t="shared" si="18"/>
        <v>0</v>
      </c>
      <c r="AA76" s="11">
        <f t="shared" si="19"/>
        <v>0</v>
      </c>
      <c r="AB76" s="11">
        <f t="shared" si="20"/>
        <v>0.02</v>
      </c>
      <c r="AC76" s="11">
        <f t="shared" si="21"/>
        <v>8.76</v>
      </c>
      <c r="AD76" s="11">
        <f t="shared" si="22"/>
        <v>1.46</v>
      </c>
      <c r="AE76" s="11" t="str">
        <f t="shared" si="23"/>
        <v>Paid in full</v>
      </c>
      <c r="AF76" s="11" t="str">
        <f t="shared" si="24"/>
        <v>Not Applicable</v>
      </c>
      <c r="AG76" s="11" t="str">
        <f t="shared" si="25"/>
        <v>Y</v>
      </c>
      <c r="AH76" s="8" t="str">
        <f t="shared" si="26"/>
        <v>N</v>
      </c>
    </row>
    <row r="77" spans="1:34">
      <c r="A77" s="11">
        <v>76</v>
      </c>
      <c r="B77" s="3" t="s">
        <v>21</v>
      </c>
      <c r="C77" s="3" t="s">
        <v>23</v>
      </c>
      <c r="D77" s="3" t="s">
        <v>22</v>
      </c>
      <c r="E77" s="3" t="s">
        <v>24</v>
      </c>
      <c r="F77" s="3">
        <v>85004</v>
      </c>
      <c r="G77" s="3" t="s">
        <v>27</v>
      </c>
      <c r="H77" s="11" t="s">
        <v>25</v>
      </c>
      <c r="I77" s="3"/>
      <c r="J77" s="3" t="s">
        <v>26</v>
      </c>
      <c r="K77" s="3" t="s">
        <v>28</v>
      </c>
      <c r="L77" s="3" t="s">
        <v>104</v>
      </c>
      <c r="M77" s="3">
        <v>12</v>
      </c>
      <c r="N77" s="5">
        <v>42955</v>
      </c>
      <c r="O77" s="5">
        <v>42957</v>
      </c>
      <c r="P77" s="5">
        <v>43322</v>
      </c>
      <c r="Q77" s="5">
        <v>43322</v>
      </c>
      <c r="R77" s="11"/>
      <c r="S77" s="11"/>
      <c r="T77" s="11"/>
      <c r="U77" s="11" t="str">
        <f t="shared" si="14"/>
        <v>NB</v>
      </c>
      <c r="V77" s="3">
        <v>1200</v>
      </c>
      <c r="W77" s="11">
        <f t="shared" si="15"/>
        <v>1092</v>
      </c>
      <c r="X77" s="11">
        <f t="shared" si="16"/>
        <v>84.000000000000014</v>
      </c>
      <c r="Y77" s="11">
        <f t="shared" si="17"/>
        <v>24</v>
      </c>
      <c r="Z77" s="11">
        <f t="shared" si="18"/>
        <v>0</v>
      </c>
      <c r="AA77" s="11">
        <f t="shared" si="19"/>
        <v>0</v>
      </c>
      <c r="AB77" s="11">
        <f t="shared" si="20"/>
        <v>0.02</v>
      </c>
      <c r="AC77" s="11">
        <f t="shared" si="21"/>
        <v>24</v>
      </c>
      <c r="AD77" s="11">
        <f t="shared" si="22"/>
        <v>2</v>
      </c>
      <c r="AE77" s="11" t="str">
        <f t="shared" si="23"/>
        <v>Paid in full</v>
      </c>
      <c r="AF77" s="11" t="str">
        <f t="shared" si="24"/>
        <v>Not Applicable</v>
      </c>
      <c r="AG77" s="11" t="str">
        <f t="shared" si="25"/>
        <v>Y</v>
      </c>
      <c r="AH77" s="8" t="str">
        <f t="shared" si="26"/>
        <v>N</v>
      </c>
    </row>
    <row r="78" spans="1:34">
      <c r="A78" s="11">
        <v>77</v>
      </c>
      <c r="B78" s="3" t="s">
        <v>21</v>
      </c>
      <c r="C78" s="3" t="s">
        <v>23</v>
      </c>
      <c r="D78" s="3" t="s">
        <v>22</v>
      </c>
      <c r="E78" s="3" t="s">
        <v>24</v>
      </c>
      <c r="F78" s="3">
        <v>85004</v>
      </c>
      <c r="G78" s="3" t="s">
        <v>27</v>
      </c>
      <c r="H78" s="11" t="s">
        <v>25</v>
      </c>
      <c r="I78" s="3"/>
      <c r="J78" s="3" t="s">
        <v>26</v>
      </c>
      <c r="K78" s="3" t="s">
        <v>28</v>
      </c>
      <c r="L78" s="3" t="s">
        <v>105</v>
      </c>
      <c r="M78" s="3">
        <v>6</v>
      </c>
      <c r="N78" s="5">
        <v>42962</v>
      </c>
      <c r="O78" s="5">
        <v>42967</v>
      </c>
      <c r="P78" s="5">
        <v>43151</v>
      </c>
      <c r="Q78" s="5">
        <v>43151</v>
      </c>
      <c r="R78" s="11"/>
      <c r="S78" s="11"/>
      <c r="T78" s="11"/>
      <c r="U78" s="11" t="str">
        <f t="shared" si="14"/>
        <v>NB</v>
      </c>
      <c r="V78" s="3">
        <v>723</v>
      </c>
      <c r="W78" s="11">
        <f t="shared" si="15"/>
        <v>657.93000000000006</v>
      </c>
      <c r="X78" s="11">
        <f t="shared" si="16"/>
        <v>50.610000000000007</v>
      </c>
      <c r="Y78" s="11">
        <f t="shared" si="17"/>
        <v>14.46</v>
      </c>
      <c r="Z78" s="11">
        <f t="shared" si="18"/>
        <v>0</v>
      </c>
      <c r="AA78" s="11">
        <f t="shared" si="19"/>
        <v>0</v>
      </c>
      <c r="AB78" s="11">
        <f t="shared" si="20"/>
        <v>0.02</v>
      </c>
      <c r="AC78" s="11">
        <f t="shared" si="21"/>
        <v>14.46</v>
      </c>
      <c r="AD78" s="11">
        <f t="shared" si="22"/>
        <v>2.41</v>
      </c>
      <c r="AE78" s="11" t="str">
        <f t="shared" si="23"/>
        <v>Paid in full</v>
      </c>
      <c r="AF78" s="11" t="str">
        <f t="shared" si="24"/>
        <v>Not Applicable</v>
      </c>
      <c r="AG78" s="11" t="str">
        <f t="shared" si="25"/>
        <v>Y</v>
      </c>
      <c r="AH78" s="8" t="str">
        <f t="shared" si="26"/>
        <v>N</v>
      </c>
    </row>
    <row r="79" spans="1:34">
      <c r="A79" s="11">
        <v>78</v>
      </c>
      <c r="B79" s="3" t="s">
        <v>21</v>
      </c>
      <c r="C79" s="3" t="s">
        <v>23</v>
      </c>
      <c r="D79" s="3" t="s">
        <v>22</v>
      </c>
      <c r="E79" s="3" t="s">
        <v>24</v>
      </c>
      <c r="F79" s="3">
        <v>85004</v>
      </c>
      <c r="G79" s="3" t="s">
        <v>27</v>
      </c>
      <c r="H79" s="11" t="s">
        <v>25</v>
      </c>
      <c r="I79" s="3"/>
      <c r="J79" s="3" t="s">
        <v>26</v>
      </c>
      <c r="K79" s="3" t="s">
        <v>28</v>
      </c>
      <c r="L79" s="3" t="s">
        <v>106</v>
      </c>
      <c r="M79" s="3">
        <v>6</v>
      </c>
      <c r="N79" s="5">
        <v>43117</v>
      </c>
      <c r="O79" s="5">
        <v>43120</v>
      </c>
      <c r="P79" s="5">
        <v>43301</v>
      </c>
      <c r="Q79" s="5">
        <v>43301</v>
      </c>
      <c r="R79" s="11"/>
      <c r="S79" s="11"/>
      <c r="T79" s="11"/>
      <c r="U79" s="11" t="str">
        <f t="shared" si="14"/>
        <v>NB</v>
      </c>
      <c r="V79" s="3">
        <v>721</v>
      </c>
      <c r="W79" s="11">
        <f t="shared" si="15"/>
        <v>656.11</v>
      </c>
      <c r="X79" s="11">
        <f t="shared" si="16"/>
        <v>50.470000000000006</v>
      </c>
      <c r="Y79" s="11">
        <f t="shared" si="17"/>
        <v>14.42</v>
      </c>
      <c r="Z79" s="11">
        <f t="shared" si="18"/>
        <v>0</v>
      </c>
      <c r="AA79" s="11">
        <f t="shared" si="19"/>
        <v>0</v>
      </c>
      <c r="AB79" s="11">
        <f t="shared" si="20"/>
        <v>0.02</v>
      </c>
      <c r="AC79" s="11">
        <f t="shared" si="21"/>
        <v>14.42</v>
      </c>
      <c r="AD79" s="11">
        <f t="shared" si="22"/>
        <v>2.4033333333333333</v>
      </c>
      <c r="AE79" s="11" t="str">
        <f t="shared" si="23"/>
        <v>Paid in full</v>
      </c>
      <c r="AF79" s="11" t="str">
        <f t="shared" si="24"/>
        <v>Not Applicable</v>
      </c>
      <c r="AG79" s="11" t="str">
        <f t="shared" si="25"/>
        <v>Y</v>
      </c>
      <c r="AH79" s="8" t="str">
        <f t="shared" si="26"/>
        <v>N</v>
      </c>
    </row>
    <row r="80" spans="1:34">
      <c r="A80" s="11">
        <v>79</v>
      </c>
      <c r="B80" s="3" t="s">
        <v>21</v>
      </c>
      <c r="C80" s="3" t="s">
        <v>23</v>
      </c>
      <c r="D80" s="3" t="s">
        <v>22</v>
      </c>
      <c r="E80" s="3" t="s">
        <v>24</v>
      </c>
      <c r="F80" s="3">
        <v>85004</v>
      </c>
      <c r="G80" s="3" t="s">
        <v>27</v>
      </c>
      <c r="H80" s="11" t="s">
        <v>25</v>
      </c>
      <c r="I80" s="3"/>
      <c r="J80" s="3" t="s">
        <v>26</v>
      </c>
      <c r="K80" s="3" t="s">
        <v>28</v>
      </c>
      <c r="L80" s="3" t="s">
        <v>107</v>
      </c>
      <c r="M80" s="3">
        <v>6</v>
      </c>
      <c r="N80" s="5">
        <v>43130</v>
      </c>
      <c r="O80" s="5">
        <v>43131</v>
      </c>
      <c r="P80" s="5">
        <v>43312</v>
      </c>
      <c r="Q80" s="5">
        <v>43312</v>
      </c>
      <c r="R80" s="11"/>
      <c r="S80" s="11"/>
      <c r="T80" s="11"/>
      <c r="U80" s="11" t="str">
        <f t="shared" si="14"/>
        <v>NB</v>
      </c>
      <c r="V80" s="3">
        <v>735</v>
      </c>
      <c r="W80" s="11">
        <f t="shared" si="15"/>
        <v>668.85</v>
      </c>
      <c r="X80" s="11">
        <f t="shared" si="16"/>
        <v>51.45</v>
      </c>
      <c r="Y80" s="11">
        <f t="shared" si="17"/>
        <v>14.700000000000001</v>
      </c>
      <c r="Z80" s="11">
        <f t="shared" si="18"/>
        <v>0</v>
      </c>
      <c r="AA80" s="11">
        <f t="shared" si="19"/>
        <v>0</v>
      </c>
      <c r="AB80" s="11">
        <f t="shared" si="20"/>
        <v>0.02</v>
      </c>
      <c r="AC80" s="11">
        <f t="shared" si="21"/>
        <v>14.700000000000001</v>
      </c>
      <c r="AD80" s="11">
        <f t="shared" si="22"/>
        <v>2.4500000000000002</v>
      </c>
      <c r="AE80" s="11" t="str">
        <f t="shared" si="23"/>
        <v>Paid in full</v>
      </c>
      <c r="AF80" s="11" t="str">
        <f t="shared" si="24"/>
        <v>Not Applicable</v>
      </c>
      <c r="AG80" s="11" t="str">
        <f t="shared" si="25"/>
        <v>Y</v>
      </c>
      <c r="AH80" s="8" t="str">
        <f t="shared" si="26"/>
        <v>N</v>
      </c>
    </row>
    <row r="81" spans="1:34">
      <c r="A81" s="11">
        <v>80</v>
      </c>
      <c r="B81" s="3" t="s">
        <v>21</v>
      </c>
      <c r="C81" s="3" t="s">
        <v>23</v>
      </c>
      <c r="D81" s="3" t="s">
        <v>22</v>
      </c>
      <c r="E81" s="3" t="s">
        <v>24</v>
      </c>
      <c r="F81" s="3">
        <v>85004</v>
      </c>
      <c r="G81" s="3" t="s">
        <v>27</v>
      </c>
      <c r="H81" s="11" t="s">
        <v>25</v>
      </c>
      <c r="I81" s="3"/>
      <c r="J81" s="3" t="s">
        <v>26</v>
      </c>
      <c r="K81" s="3" t="s">
        <v>28</v>
      </c>
      <c r="L81" s="3" t="s">
        <v>108</v>
      </c>
      <c r="M81" s="3">
        <v>6</v>
      </c>
      <c r="N81" s="5">
        <v>43047</v>
      </c>
      <c r="O81" s="5">
        <v>43049</v>
      </c>
      <c r="P81" s="5">
        <v>43230</v>
      </c>
      <c r="Q81" s="5">
        <v>43230</v>
      </c>
      <c r="R81" s="11"/>
      <c r="S81" s="11"/>
      <c r="T81" s="11"/>
      <c r="U81" s="11" t="str">
        <f t="shared" si="14"/>
        <v>NB</v>
      </c>
      <c r="V81" s="3">
        <v>736</v>
      </c>
      <c r="W81" s="11">
        <f t="shared" si="15"/>
        <v>669.76</v>
      </c>
      <c r="X81" s="11">
        <f t="shared" si="16"/>
        <v>51.52</v>
      </c>
      <c r="Y81" s="11">
        <f t="shared" si="17"/>
        <v>14.72</v>
      </c>
      <c r="Z81" s="11">
        <f t="shared" si="18"/>
        <v>0</v>
      </c>
      <c r="AA81" s="11">
        <f t="shared" si="19"/>
        <v>0</v>
      </c>
      <c r="AB81" s="11">
        <f t="shared" si="20"/>
        <v>0.02</v>
      </c>
      <c r="AC81" s="11">
        <f t="shared" si="21"/>
        <v>14.72</v>
      </c>
      <c r="AD81" s="11">
        <f t="shared" si="22"/>
        <v>2.4533333333333336</v>
      </c>
      <c r="AE81" s="11" t="str">
        <f t="shared" si="23"/>
        <v>Paid in full</v>
      </c>
      <c r="AF81" s="11" t="str">
        <f t="shared" si="24"/>
        <v>Not Applicable</v>
      </c>
      <c r="AG81" s="11" t="str">
        <f t="shared" si="25"/>
        <v>Y</v>
      </c>
      <c r="AH81" s="8" t="str">
        <f t="shared" si="26"/>
        <v>N</v>
      </c>
    </row>
    <row r="82" spans="1:34">
      <c r="A82" s="11">
        <v>81</v>
      </c>
      <c r="B82" s="3" t="s">
        <v>21</v>
      </c>
      <c r="C82" s="3" t="s">
        <v>23</v>
      </c>
      <c r="D82" s="3" t="s">
        <v>22</v>
      </c>
      <c r="E82" s="3" t="s">
        <v>24</v>
      </c>
      <c r="F82" s="3">
        <v>85004</v>
      </c>
      <c r="G82" s="3" t="s">
        <v>27</v>
      </c>
      <c r="H82" s="11" t="s">
        <v>25</v>
      </c>
      <c r="I82" s="3"/>
      <c r="J82" s="3" t="s">
        <v>26</v>
      </c>
      <c r="K82" s="3" t="s">
        <v>28</v>
      </c>
      <c r="L82" s="3" t="s">
        <v>109</v>
      </c>
      <c r="M82" s="3">
        <v>6</v>
      </c>
      <c r="N82" s="5">
        <v>43107</v>
      </c>
      <c r="O82" s="5">
        <v>43110</v>
      </c>
      <c r="P82" s="5">
        <v>43291</v>
      </c>
      <c r="Q82" s="5">
        <v>43291</v>
      </c>
      <c r="R82" s="11"/>
      <c r="S82" s="11"/>
      <c r="T82" s="11"/>
      <c r="U82" s="11" t="str">
        <f t="shared" si="14"/>
        <v>NB</v>
      </c>
      <c r="V82" s="3">
        <v>763</v>
      </c>
      <c r="W82" s="11">
        <f t="shared" si="15"/>
        <v>694.33</v>
      </c>
      <c r="X82" s="11">
        <f t="shared" si="16"/>
        <v>53.410000000000004</v>
      </c>
      <c r="Y82" s="11">
        <f t="shared" si="17"/>
        <v>15.26</v>
      </c>
      <c r="Z82" s="11">
        <f t="shared" si="18"/>
        <v>0</v>
      </c>
      <c r="AA82" s="11">
        <f t="shared" si="19"/>
        <v>0</v>
      </c>
      <c r="AB82" s="11">
        <f t="shared" si="20"/>
        <v>0.02</v>
      </c>
      <c r="AC82" s="11">
        <f t="shared" si="21"/>
        <v>15.26</v>
      </c>
      <c r="AD82" s="11">
        <f t="shared" si="22"/>
        <v>2.5433333333333334</v>
      </c>
      <c r="AE82" s="11" t="str">
        <f t="shared" si="23"/>
        <v>Paid in full</v>
      </c>
      <c r="AF82" s="11" t="str">
        <f t="shared" si="24"/>
        <v>Not Applicable</v>
      </c>
      <c r="AG82" s="11" t="str">
        <f t="shared" si="25"/>
        <v>Y</v>
      </c>
      <c r="AH82" s="8" t="str">
        <f t="shared" si="26"/>
        <v>N</v>
      </c>
    </row>
    <row r="83" spans="1:34">
      <c r="A83" s="11">
        <v>82</v>
      </c>
      <c r="B83" s="3" t="s">
        <v>21</v>
      </c>
      <c r="C83" s="3" t="s">
        <v>23</v>
      </c>
      <c r="D83" s="3" t="s">
        <v>22</v>
      </c>
      <c r="E83" s="3" t="s">
        <v>24</v>
      </c>
      <c r="F83" s="3">
        <v>85004</v>
      </c>
      <c r="G83" s="3" t="s">
        <v>27</v>
      </c>
      <c r="H83" s="11" t="s">
        <v>25</v>
      </c>
      <c r="I83" s="3"/>
      <c r="J83" s="3" t="s">
        <v>26</v>
      </c>
      <c r="K83" s="3" t="s">
        <v>28</v>
      </c>
      <c r="L83" s="3" t="s">
        <v>110</v>
      </c>
      <c r="M83" s="3">
        <v>6</v>
      </c>
      <c r="N83" s="5">
        <v>43104</v>
      </c>
      <c r="O83" s="5">
        <v>43106</v>
      </c>
      <c r="P83" s="5">
        <v>43287</v>
      </c>
      <c r="Q83" s="5">
        <v>43287</v>
      </c>
      <c r="R83" s="11"/>
      <c r="S83" s="11"/>
      <c r="T83" s="11"/>
      <c r="U83" s="11" t="str">
        <f t="shared" si="14"/>
        <v>NB</v>
      </c>
      <c r="V83" s="3">
        <v>743</v>
      </c>
      <c r="W83" s="11">
        <f t="shared" si="15"/>
        <v>676.13</v>
      </c>
      <c r="X83" s="11">
        <f t="shared" si="16"/>
        <v>52.010000000000005</v>
      </c>
      <c r="Y83" s="11">
        <f t="shared" si="17"/>
        <v>14.86</v>
      </c>
      <c r="Z83" s="11">
        <f t="shared" si="18"/>
        <v>0</v>
      </c>
      <c r="AA83" s="11">
        <f t="shared" si="19"/>
        <v>0</v>
      </c>
      <c r="AB83" s="11">
        <f t="shared" si="20"/>
        <v>0.02</v>
      </c>
      <c r="AC83" s="11">
        <f t="shared" si="21"/>
        <v>14.86</v>
      </c>
      <c r="AD83" s="11">
        <f t="shared" si="22"/>
        <v>2.4766666666666666</v>
      </c>
      <c r="AE83" s="11" t="str">
        <f t="shared" si="23"/>
        <v>Paid in full</v>
      </c>
      <c r="AF83" s="11" t="str">
        <f t="shared" si="24"/>
        <v>Not Applicable</v>
      </c>
      <c r="AG83" s="11" t="str">
        <f t="shared" si="25"/>
        <v>Y</v>
      </c>
      <c r="AH83" s="8" t="str">
        <f t="shared" si="26"/>
        <v>N</v>
      </c>
    </row>
    <row r="84" spans="1:34">
      <c r="A84" s="11">
        <v>83</v>
      </c>
      <c r="B84" s="3" t="s">
        <v>21</v>
      </c>
      <c r="C84" s="3" t="s">
        <v>23</v>
      </c>
      <c r="D84" s="3" t="s">
        <v>22</v>
      </c>
      <c r="E84" s="3" t="s">
        <v>24</v>
      </c>
      <c r="F84" s="3">
        <v>85004</v>
      </c>
      <c r="G84" s="3" t="s">
        <v>27</v>
      </c>
      <c r="H84" s="11" t="s">
        <v>25</v>
      </c>
      <c r="I84" s="3"/>
      <c r="J84" s="3" t="s">
        <v>26</v>
      </c>
      <c r="K84" s="3" t="s">
        <v>28</v>
      </c>
      <c r="L84" s="3" t="s">
        <v>111</v>
      </c>
      <c r="M84" s="3">
        <v>6</v>
      </c>
      <c r="N84" s="5">
        <v>43110</v>
      </c>
      <c r="O84" s="5">
        <v>43115</v>
      </c>
      <c r="P84" s="5">
        <v>43296</v>
      </c>
      <c r="Q84" s="5">
        <v>43296</v>
      </c>
      <c r="R84" s="11"/>
      <c r="S84" s="11"/>
      <c r="T84" s="11"/>
      <c r="U84" s="11" t="str">
        <f t="shared" si="14"/>
        <v>NB</v>
      </c>
      <c r="V84" s="3">
        <v>921</v>
      </c>
      <c r="W84" s="11">
        <f t="shared" si="15"/>
        <v>838.11</v>
      </c>
      <c r="X84" s="11">
        <f t="shared" si="16"/>
        <v>64.470000000000013</v>
      </c>
      <c r="Y84" s="11">
        <f t="shared" si="17"/>
        <v>18.420000000000002</v>
      </c>
      <c r="Z84" s="11">
        <f t="shared" si="18"/>
        <v>0</v>
      </c>
      <c r="AA84" s="11">
        <f t="shared" si="19"/>
        <v>0</v>
      </c>
      <c r="AB84" s="11">
        <f t="shared" si="20"/>
        <v>0.02</v>
      </c>
      <c r="AC84" s="11">
        <f t="shared" si="21"/>
        <v>18.420000000000002</v>
      </c>
      <c r="AD84" s="11">
        <f t="shared" si="22"/>
        <v>3.0700000000000003</v>
      </c>
      <c r="AE84" s="11" t="str">
        <f t="shared" si="23"/>
        <v>Paid in full</v>
      </c>
      <c r="AF84" s="11" t="str">
        <f t="shared" si="24"/>
        <v>Not Applicable</v>
      </c>
      <c r="AG84" s="11" t="str">
        <f t="shared" si="25"/>
        <v>Y</v>
      </c>
      <c r="AH84" s="8" t="str">
        <f t="shared" si="26"/>
        <v>N</v>
      </c>
    </row>
    <row r="85" spans="1:34">
      <c r="A85" s="11">
        <v>84</v>
      </c>
      <c r="B85" s="3" t="s">
        <v>21</v>
      </c>
      <c r="C85" s="3" t="s">
        <v>23</v>
      </c>
      <c r="D85" s="3" t="s">
        <v>22</v>
      </c>
      <c r="E85" s="3" t="s">
        <v>24</v>
      </c>
      <c r="F85" s="3">
        <v>85004</v>
      </c>
      <c r="G85" s="3" t="s">
        <v>27</v>
      </c>
      <c r="H85" s="11" t="s">
        <v>25</v>
      </c>
      <c r="I85" s="3"/>
      <c r="J85" s="3" t="s">
        <v>26</v>
      </c>
      <c r="K85" s="3" t="s">
        <v>28</v>
      </c>
      <c r="L85" s="3" t="s">
        <v>112</v>
      </c>
      <c r="M85" s="3">
        <v>6</v>
      </c>
      <c r="N85" s="5">
        <v>43116</v>
      </c>
      <c r="O85" s="5">
        <v>43120</v>
      </c>
      <c r="P85" s="5">
        <v>43301</v>
      </c>
      <c r="Q85" s="5">
        <v>43301</v>
      </c>
      <c r="R85" s="11"/>
      <c r="S85" s="11"/>
      <c r="T85" s="11"/>
      <c r="U85" s="11" t="str">
        <f t="shared" si="14"/>
        <v>NB</v>
      </c>
      <c r="V85" s="3">
        <v>953</v>
      </c>
      <c r="W85" s="11">
        <f t="shared" si="15"/>
        <v>867.23</v>
      </c>
      <c r="X85" s="11">
        <f t="shared" si="16"/>
        <v>66.710000000000008</v>
      </c>
      <c r="Y85" s="11">
        <f t="shared" si="17"/>
        <v>19.059999999999999</v>
      </c>
      <c r="Z85" s="11">
        <f t="shared" si="18"/>
        <v>0</v>
      </c>
      <c r="AA85" s="11">
        <f t="shared" si="19"/>
        <v>0</v>
      </c>
      <c r="AB85" s="11">
        <f t="shared" si="20"/>
        <v>0.02</v>
      </c>
      <c r="AC85" s="11">
        <f t="shared" si="21"/>
        <v>19.059999999999999</v>
      </c>
      <c r="AD85" s="11">
        <f t="shared" si="22"/>
        <v>3.1766666666666663</v>
      </c>
      <c r="AE85" s="11" t="str">
        <f t="shared" si="23"/>
        <v>Paid in full</v>
      </c>
      <c r="AF85" s="11" t="str">
        <f t="shared" si="24"/>
        <v>Not Applicable</v>
      </c>
      <c r="AG85" s="11" t="str">
        <f t="shared" si="25"/>
        <v>Y</v>
      </c>
      <c r="AH85" s="8" t="str">
        <f t="shared" si="26"/>
        <v>N</v>
      </c>
    </row>
    <row r="86" spans="1:34">
      <c r="A86" s="11">
        <v>85</v>
      </c>
      <c r="B86" s="3" t="s">
        <v>21</v>
      </c>
      <c r="C86" s="3" t="s">
        <v>23</v>
      </c>
      <c r="D86" s="3" t="s">
        <v>22</v>
      </c>
      <c r="E86" s="3" t="s">
        <v>24</v>
      </c>
      <c r="F86" s="3">
        <v>85004</v>
      </c>
      <c r="G86" s="3" t="s">
        <v>27</v>
      </c>
      <c r="H86" s="11" t="s">
        <v>25</v>
      </c>
      <c r="I86" s="3"/>
      <c r="J86" s="3" t="s">
        <v>26</v>
      </c>
      <c r="K86" s="3" t="s">
        <v>28</v>
      </c>
      <c r="L86" s="3" t="s">
        <v>113</v>
      </c>
      <c r="M86" s="3">
        <v>6</v>
      </c>
      <c r="N86" s="5">
        <v>43072</v>
      </c>
      <c r="O86" s="5">
        <v>43077</v>
      </c>
      <c r="P86" s="5">
        <v>43259</v>
      </c>
      <c r="Q86" s="5">
        <v>43259</v>
      </c>
      <c r="R86" s="11"/>
      <c r="S86" s="11"/>
      <c r="T86" s="11"/>
      <c r="U86" s="11" t="str">
        <f t="shared" si="14"/>
        <v>NB</v>
      </c>
      <c r="V86" s="3">
        <v>835</v>
      </c>
      <c r="W86" s="11">
        <f t="shared" si="15"/>
        <v>759.85</v>
      </c>
      <c r="X86" s="11">
        <f t="shared" si="16"/>
        <v>58.45</v>
      </c>
      <c r="Y86" s="11">
        <f t="shared" si="17"/>
        <v>16.7</v>
      </c>
      <c r="Z86" s="11">
        <f t="shared" si="18"/>
        <v>0</v>
      </c>
      <c r="AA86" s="11">
        <f t="shared" si="19"/>
        <v>0</v>
      </c>
      <c r="AB86" s="11">
        <f t="shared" si="20"/>
        <v>0.02</v>
      </c>
      <c r="AC86" s="11">
        <f t="shared" si="21"/>
        <v>16.7</v>
      </c>
      <c r="AD86" s="11">
        <f t="shared" si="22"/>
        <v>2.7833333333333332</v>
      </c>
      <c r="AE86" s="11" t="str">
        <f t="shared" si="23"/>
        <v>Paid in full</v>
      </c>
      <c r="AF86" s="11" t="str">
        <f t="shared" si="24"/>
        <v>Not Applicable</v>
      </c>
      <c r="AG86" s="11" t="str">
        <f t="shared" si="25"/>
        <v>Y</v>
      </c>
      <c r="AH86" s="8" t="str">
        <f t="shared" si="26"/>
        <v>N</v>
      </c>
    </row>
    <row r="87" spans="1:34">
      <c r="A87" s="11">
        <v>86</v>
      </c>
      <c r="B87" s="3" t="s">
        <v>21</v>
      </c>
      <c r="C87" s="3" t="s">
        <v>23</v>
      </c>
      <c r="D87" s="3" t="s">
        <v>22</v>
      </c>
      <c r="E87" s="3" t="s">
        <v>24</v>
      </c>
      <c r="F87" s="3">
        <v>85004</v>
      </c>
      <c r="G87" s="3" t="s">
        <v>27</v>
      </c>
      <c r="H87" s="11" t="s">
        <v>25</v>
      </c>
      <c r="I87" s="3"/>
      <c r="J87" s="3" t="s">
        <v>26</v>
      </c>
      <c r="K87" s="3" t="s">
        <v>28</v>
      </c>
      <c r="L87" s="3" t="s">
        <v>114</v>
      </c>
      <c r="M87" s="3">
        <v>12</v>
      </c>
      <c r="N87" s="5">
        <v>42949</v>
      </c>
      <c r="O87" s="5">
        <v>42953</v>
      </c>
      <c r="P87" s="5">
        <v>43318</v>
      </c>
      <c r="Q87" s="5">
        <v>43318</v>
      </c>
      <c r="R87" s="11"/>
      <c r="S87" s="11"/>
      <c r="T87" s="11"/>
      <c r="U87" s="11" t="str">
        <f t="shared" si="14"/>
        <v>NB</v>
      </c>
      <c r="V87" s="3">
        <v>1000</v>
      </c>
      <c r="W87" s="11">
        <f t="shared" si="15"/>
        <v>910</v>
      </c>
      <c r="X87" s="11">
        <f t="shared" si="16"/>
        <v>70</v>
      </c>
      <c r="Y87" s="11">
        <f t="shared" si="17"/>
        <v>20</v>
      </c>
      <c r="Z87" s="11">
        <f t="shared" si="18"/>
        <v>0</v>
      </c>
      <c r="AA87" s="11">
        <f t="shared" si="19"/>
        <v>0</v>
      </c>
      <c r="AB87" s="11">
        <f t="shared" si="20"/>
        <v>0.02</v>
      </c>
      <c r="AC87" s="11">
        <f t="shared" si="21"/>
        <v>20</v>
      </c>
      <c r="AD87" s="11">
        <f t="shared" si="22"/>
        <v>1.6666666666666667</v>
      </c>
      <c r="AE87" s="11" t="str">
        <f t="shared" si="23"/>
        <v>Paid in full</v>
      </c>
      <c r="AF87" s="11" t="str">
        <f t="shared" si="24"/>
        <v>Not Applicable</v>
      </c>
      <c r="AG87" s="11" t="str">
        <f t="shared" si="25"/>
        <v>Y</v>
      </c>
      <c r="AH87" s="8" t="str">
        <f t="shared" si="26"/>
        <v>N</v>
      </c>
    </row>
    <row r="88" spans="1:34">
      <c r="A88" s="11">
        <v>87</v>
      </c>
      <c r="B88" s="3" t="s">
        <v>21</v>
      </c>
      <c r="C88" s="3" t="s">
        <v>23</v>
      </c>
      <c r="D88" s="3" t="s">
        <v>22</v>
      </c>
      <c r="E88" s="3" t="s">
        <v>24</v>
      </c>
      <c r="F88" s="3">
        <v>85004</v>
      </c>
      <c r="G88" s="3" t="s">
        <v>27</v>
      </c>
      <c r="H88" s="11" t="s">
        <v>25</v>
      </c>
      <c r="I88" s="3"/>
      <c r="J88" s="3" t="s">
        <v>26</v>
      </c>
      <c r="K88" s="3" t="s">
        <v>28</v>
      </c>
      <c r="L88" s="3" t="s">
        <v>115</v>
      </c>
      <c r="M88" s="3">
        <v>6</v>
      </c>
      <c r="N88" s="5">
        <v>42993</v>
      </c>
      <c r="O88" s="5">
        <v>42996</v>
      </c>
      <c r="P88" s="5">
        <v>43177</v>
      </c>
      <c r="Q88" s="5">
        <v>43177</v>
      </c>
      <c r="R88" s="11"/>
      <c r="S88" s="11"/>
      <c r="T88" s="11"/>
      <c r="U88" s="11" t="str">
        <f t="shared" si="14"/>
        <v>NB</v>
      </c>
      <c r="V88" s="3">
        <v>456</v>
      </c>
      <c r="W88" s="11">
        <f t="shared" si="15"/>
        <v>414.96000000000004</v>
      </c>
      <c r="X88" s="11">
        <f t="shared" si="16"/>
        <v>31.92</v>
      </c>
      <c r="Y88" s="11">
        <f t="shared" si="17"/>
        <v>9.120000000000001</v>
      </c>
      <c r="Z88" s="11">
        <f t="shared" si="18"/>
        <v>0</v>
      </c>
      <c r="AA88" s="11">
        <f t="shared" si="19"/>
        <v>0</v>
      </c>
      <c r="AB88" s="11">
        <f t="shared" si="20"/>
        <v>0.02</v>
      </c>
      <c r="AC88" s="11">
        <f t="shared" si="21"/>
        <v>9.120000000000001</v>
      </c>
      <c r="AD88" s="11">
        <f t="shared" si="22"/>
        <v>1.5200000000000002</v>
      </c>
      <c r="AE88" s="11" t="str">
        <f t="shared" si="23"/>
        <v>Paid in full</v>
      </c>
      <c r="AF88" s="11" t="str">
        <f t="shared" si="24"/>
        <v>Not Applicable</v>
      </c>
      <c r="AG88" s="11" t="str">
        <f t="shared" si="25"/>
        <v>Y</v>
      </c>
      <c r="AH88" s="8" t="str">
        <f t="shared" si="26"/>
        <v>N</v>
      </c>
    </row>
    <row r="89" spans="1:34">
      <c r="A89" s="11">
        <v>88</v>
      </c>
      <c r="B89" s="3" t="s">
        <v>21</v>
      </c>
      <c r="C89" s="3" t="s">
        <v>23</v>
      </c>
      <c r="D89" s="3" t="s">
        <v>22</v>
      </c>
      <c r="E89" s="3" t="s">
        <v>24</v>
      </c>
      <c r="F89" s="3">
        <v>85004</v>
      </c>
      <c r="G89" s="3" t="s">
        <v>27</v>
      </c>
      <c r="H89" s="11" t="s">
        <v>25</v>
      </c>
      <c r="I89" s="3"/>
      <c r="J89" s="3" t="s">
        <v>26</v>
      </c>
      <c r="K89" s="3" t="s">
        <v>28</v>
      </c>
      <c r="L89" s="3" t="s">
        <v>116</v>
      </c>
      <c r="M89" s="3">
        <v>6</v>
      </c>
      <c r="N89" s="5">
        <v>43024</v>
      </c>
      <c r="O89" s="5">
        <v>43028</v>
      </c>
      <c r="P89" s="5">
        <v>43210</v>
      </c>
      <c r="Q89" s="5">
        <v>43210</v>
      </c>
      <c r="R89" s="11"/>
      <c r="S89" s="11"/>
      <c r="T89" s="11"/>
      <c r="U89" s="11" t="str">
        <f t="shared" si="14"/>
        <v>NB</v>
      </c>
      <c r="V89" s="3">
        <v>854</v>
      </c>
      <c r="W89" s="11">
        <f t="shared" si="15"/>
        <v>777.14</v>
      </c>
      <c r="X89" s="11">
        <f t="shared" si="16"/>
        <v>59.780000000000008</v>
      </c>
      <c r="Y89" s="11">
        <f t="shared" si="17"/>
        <v>17.080000000000002</v>
      </c>
      <c r="Z89" s="11">
        <f t="shared" si="18"/>
        <v>0</v>
      </c>
      <c r="AA89" s="11">
        <f t="shared" si="19"/>
        <v>0</v>
      </c>
      <c r="AB89" s="11">
        <f t="shared" si="20"/>
        <v>0.02</v>
      </c>
      <c r="AC89" s="11">
        <f t="shared" si="21"/>
        <v>17.080000000000002</v>
      </c>
      <c r="AD89" s="11">
        <f t="shared" si="22"/>
        <v>2.8466666666666671</v>
      </c>
      <c r="AE89" s="11" t="str">
        <f t="shared" si="23"/>
        <v>Paid in full</v>
      </c>
      <c r="AF89" s="11" t="str">
        <f t="shared" si="24"/>
        <v>Not Applicable</v>
      </c>
      <c r="AG89" s="11" t="str">
        <f t="shared" si="25"/>
        <v>Y</v>
      </c>
      <c r="AH89" s="8" t="str">
        <f t="shared" si="26"/>
        <v>N</v>
      </c>
    </row>
    <row r="90" spans="1:34">
      <c r="A90" s="11">
        <v>89</v>
      </c>
      <c r="B90" s="3" t="s">
        <v>21</v>
      </c>
      <c r="C90" s="3" t="s">
        <v>23</v>
      </c>
      <c r="D90" s="3" t="s">
        <v>22</v>
      </c>
      <c r="E90" s="3" t="s">
        <v>24</v>
      </c>
      <c r="F90" s="3">
        <v>85004</v>
      </c>
      <c r="G90" s="3" t="s">
        <v>27</v>
      </c>
      <c r="H90" s="11" t="s">
        <v>25</v>
      </c>
      <c r="I90" s="3"/>
      <c r="J90" s="3" t="s">
        <v>26</v>
      </c>
      <c r="K90" s="3" t="s">
        <v>28</v>
      </c>
      <c r="L90" s="3" t="s">
        <v>117</v>
      </c>
      <c r="M90" s="3">
        <v>6</v>
      </c>
      <c r="N90" s="5">
        <v>43050</v>
      </c>
      <c r="O90" s="5">
        <v>43054</v>
      </c>
      <c r="P90" s="5">
        <v>43235</v>
      </c>
      <c r="Q90" s="5">
        <v>43235</v>
      </c>
      <c r="R90" s="11"/>
      <c r="S90" s="11"/>
      <c r="T90" s="11"/>
      <c r="U90" s="11" t="str">
        <f t="shared" si="14"/>
        <v>NB</v>
      </c>
      <c r="V90" s="3">
        <v>786</v>
      </c>
      <c r="W90" s="11">
        <f t="shared" si="15"/>
        <v>715.26</v>
      </c>
      <c r="X90" s="11">
        <f t="shared" si="16"/>
        <v>55.02</v>
      </c>
      <c r="Y90" s="11">
        <f t="shared" si="17"/>
        <v>15.72</v>
      </c>
      <c r="Z90" s="11">
        <f t="shared" si="18"/>
        <v>0</v>
      </c>
      <c r="AA90" s="11">
        <f t="shared" si="19"/>
        <v>0</v>
      </c>
      <c r="AB90" s="11">
        <f t="shared" si="20"/>
        <v>0.02</v>
      </c>
      <c r="AC90" s="11">
        <f t="shared" si="21"/>
        <v>15.72</v>
      </c>
      <c r="AD90" s="11">
        <f t="shared" si="22"/>
        <v>2.62</v>
      </c>
      <c r="AE90" s="11" t="str">
        <f t="shared" si="23"/>
        <v>Paid in full</v>
      </c>
      <c r="AF90" s="11" t="str">
        <f t="shared" si="24"/>
        <v>Not Applicable</v>
      </c>
      <c r="AG90" s="11" t="str">
        <f t="shared" si="25"/>
        <v>Y</v>
      </c>
      <c r="AH90" s="8" t="str">
        <f t="shared" si="26"/>
        <v>N</v>
      </c>
    </row>
    <row r="91" spans="1:34">
      <c r="A91" s="11">
        <v>90</v>
      </c>
      <c r="B91" s="3" t="s">
        <v>21</v>
      </c>
      <c r="C91" s="3" t="s">
        <v>23</v>
      </c>
      <c r="D91" s="3" t="s">
        <v>22</v>
      </c>
      <c r="E91" s="3" t="s">
        <v>24</v>
      </c>
      <c r="F91" s="3">
        <v>85004</v>
      </c>
      <c r="G91" s="3" t="s">
        <v>27</v>
      </c>
      <c r="H91" s="11" t="s">
        <v>25</v>
      </c>
      <c r="I91" s="3"/>
      <c r="J91" s="3" t="s">
        <v>26</v>
      </c>
      <c r="K91" s="3" t="s">
        <v>28</v>
      </c>
      <c r="L91" s="3" t="s">
        <v>118</v>
      </c>
      <c r="M91" s="3">
        <v>6</v>
      </c>
      <c r="N91" s="5">
        <v>42964</v>
      </c>
      <c r="O91" s="5">
        <v>42967</v>
      </c>
      <c r="P91" s="5">
        <v>43151</v>
      </c>
      <c r="Q91" s="5">
        <v>43151</v>
      </c>
      <c r="R91" s="11"/>
      <c r="S91" s="11"/>
      <c r="T91" s="11"/>
      <c r="U91" s="11" t="str">
        <f t="shared" si="14"/>
        <v>NB</v>
      </c>
      <c r="V91" s="3">
        <v>756</v>
      </c>
      <c r="W91" s="11">
        <f t="shared" si="15"/>
        <v>687.96</v>
      </c>
      <c r="X91" s="11">
        <f t="shared" si="16"/>
        <v>52.92</v>
      </c>
      <c r="Y91" s="11">
        <f t="shared" si="17"/>
        <v>15.120000000000001</v>
      </c>
      <c r="Z91" s="11">
        <f t="shared" si="18"/>
        <v>0</v>
      </c>
      <c r="AA91" s="11">
        <f t="shared" si="19"/>
        <v>0</v>
      </c>
      <c r="AB91" s="11">
        <f t="shared" si="20"/>
        <v>0.02</v>
      </c>
      <c r="AC91" s="11">
        <f t="shared" si="21"/>
        <v>15.120000000000001</v>
      </c>
      <c r="AD91" s="11">
        <f t="shared" si="22"/>
        <v>2.52</v>
      </c>
      <c r="AE91" s="11" t="str">
        <f t="shared" si="23"/>
        <v>Paid in full</v>
      </c>
      <c r="AF91" s="11" t="str">
        <f t="shared" si="24"/>
        <v>Not Applicable</v>
      </c>
      <c r="AG91" s="11" t="str">
        <f t="shared" si="25"/>
        <v>Y</v>
      </c>
      <c r="AH91" s="8" t="str">
        <f t="shared" si="26"/>
        <v>N</v>
      </c>
    </row>
    <row r="92" spans="1:34">
      <c r="A92" s="11">
        <v>91</v>
      </c>
      <c r="B92" s="3" t="s">
        <v>21</v>
      </c>
      <c r="C92" s="3" t="s">
        <v>23</v>
      </c>
      <c r="D92" s="3" t="s">
        <v>22</v>
      </c>
      <c r="E92" s="3" t="s">
        <v>24</v>
      </c>
      <c r="F92" s="3">
        <v>85004</v>
      </c>
      <c r="G92" s="3" t="s">
        <v>27</v>
      </c>
      <c r="H92" s="11" t="s">
        <v>25</v>
      </c>
      <c r="I92" s="3"/>
      <c r="J92" s="3" t="s">
        <v>26</v>
      </c>
      <c r="K92" s="3" t="s">
        <v>28</v>
      </c>
      <c r="L92" s="3" t="s">
        <v>119</v>
      </c>
      <c r="M92" s="3">
        <v>6</v>
      </c>
      <c r="N92" s="5">
        <v>43003</v>
      </c>
      <c r="O92" s="5">
        <v>43008</v>
      </c>
      <c r="P92" s="5">
        <v>43189</v>
      </c>
      <c r="Q92" s="5">
        <v>43189</v>
      </c>
      <c r="R92" s="11"/>
      <c r="S92" s="11"/>
      <c r="T92" s="11"/>
      <c r="U92" s="11" t="str">
        <f t="shared" si="14"/>
        <v>NB</v>
      </c>
      <c r="V92" s="3">
        <v>456</v>
      </c>
      <c r="W92" s="11">
        <f t="shared" si="15"/>
        <v>414.96000000000004</v>
      </c>
      <c r="X92" s="11">
        <f t="shared" si="16"/>
        <v>31.92</v>
      </c>
      <c r="Y92" s="11">
        <f t="shared" si="17"/>
        <v>9.120000000000001</v>
      </c>
      <c r="Z92" s="11">
        <f t="shared" si="18"/>
        <v>0</v>
      </c>
      <c r="AA92" s="11">
        <f t="shared" si="19"/>
        <v>0</v>
      </c>
      <c r="AB92" s="11">
        <f t="shared" si="20"/>
        <v>0.02</v>
      </c>
      <c r="AC92" s="11">
        <f t="shared" si="21"/>
        <v>9.120000000000001</v>
      </c>
      <c r="AD92" s="11">
        <f t="shared" si="22"/>
        <v>1.5200000000000002</v>
      </c>
      <c r="AE92" s="11" t="str">
        <f t="shared" si="23"/>
        <v>Paid in full</v>
      </c>
      <c r="AF92" s="11" t="str">
        <f t="shared" si="24"/>
        <v>Not Applicable</v>
      </c>
      <c r="AG92" s="11" t="str">
        <f t="shared" si="25"/>
        <v>Y</v>
      </c>
      <c r="AH92" s="8" t="str">
        <f t="shared" si="26"/>
        <v>N</v>
      </c>
    </row>
    <row r="93" spans="1:34">
      <c r="A93" s="11">
        <v>92</v>
      </c>
      <c r="B93" s="3" t="s">
        <v>21</v>
      </c>
      <c r="C93" s="3" t="s">
        <v>23</v>
      </c>
      <c r="D93" s="3" t="s">
        <v>22</v>
      </c>
      <c r="E93" s="3" t="s">
        <v>24</v>
      </c>
      <c r="F93" s="3">
        <v>85004</v>
      </c>
      <c r="G93" s="3" t="s">
        <v>27</v>
      </c>
      <c r="H93" s="11" t="s">
        <v>25</v>
      </c>
      <c r="I93" s="3"/>
      <c r="J93" s="3" t="s">
        <v>26</v>
      </c>
      <c r="K93" s="3" t="s">
        <v>28</v>
      </c>
      <c r="L93" s="3" t="s">
        <v>120</v>
      </c>
      <c r="M93" s="3">
        <v>6</v>
      </c>
      <c r="N93" s="5">
        <v>43094</v>
      </c>
      <c r="O93" s="5">
        <v>43099</v>
      </c>
      <c r="P93" s="5">
        <v>43281</v>
      </c>
      <c r="Q93" s="5">
        <v>43281</v>
      </c>
      <c r="R93" s="11"/>
      <c r="S93" s="11"/>
      <c r="T93" s="11"/>
      <c r="U93" s="11" t="str">
        <f t="shared" si="14"/>
        <v>NB</v>
      </c>
      <c r="V93" s="3">
        <v>865</v>
      </c>
      <c r="W93" s="11">
        <f t="shared" si="15"/>
        <v>787.15</v>
      </c>
      <c r="X93" s="11">
        <f t="shared" si="16"/>
        <v>60.550000000000004</v>
      </c>
      <c r="Y93" s="11">
        <f t="shared" si="17"/>
        <v>17.3</v>
      </c>
      <c r="Z93" s="11">
        <f t="shared" si="18"/>
        <v>0</v>
      </c>
      <c r="AA93" s="11">
        <f t="shared" si="19"/>
        <v>0</v>
      </c>
      <c r="AB93" s="11">
        <f t="shared" si="20"/>
        <v>0.02</v>
      </c>
      <c r="AC93" s="11">
        <f t="shared" si="21"/>
        <v>17.3</v>
      </c>
      <c r="AD93" s="11">
        <f t="shared" si="22"/>
        <v>2.8833333333333333</v>
      </c>
      <c r="AE93" s="11" t="str">
        <f t="shared" si="23"/>
        <v>Paid in full</v>
      </c>
      <c r="AF93" s="11" t="str">
        <f t="shared" si="24"/>
        <v>Not Applicable</v>
      </c>
      <c r="AG93" s="11" t="str">
        <f t="shared" si="25"/>
        <v>Y</v>
      </c>
      <c r="AH93" s="8" t="str">
        <f t="shared" si="26"/>
        <v>N</v>
      </c>
    </row>
    <row r="94" spans="1:34">
      <c r="A94" s="11">
        <v>93</v>
      </c>
      <c r="B94" s="3" t="s">
        <v>21</v>
      </c>
      <c r="C94" s="3" t="s">
        <v>23</v>
      </c>
      <c r="D94" s="3" t="s">
        <v>22</v>
      </c>
      <c r="E94" s="3" t="s">
        <v>24</v>
      </c>
      <c r="F94" s="3">
        <v>85004</v>
      </c>
      <c r="G94" s="3" t="s">
        <v>27</v>
      </c>
      <c r="H94" s="11" t="s">
        <v>25</v>
      </c>
      <c r="I94" s="3"/>
      <c r="J94" s="3" t="s">
        <v>26</v>
      </c>
      <c r="K94" s="3" t="s">
        <v>28</v>
      </c>
      <c r="L94" s="3" t="s">
        <v>121</v>
      </c>
      <c r="M94" s="12">
        <v>6</v>
      </c>
      <c r="N94" s="5">
        <v>42962</v>
      </c>
      <c r="O94" s="5">
        <v>42967</v>
      </c>
      <c r="P94" s="5">
        <v>43151</v>
      </c>
      <c r="Q94" s="5">
        <v>43151</v>
      </c>
      <c r="R94" s="11"/>
      <c r="S94" s="11"/>
      <c r="T94" s="11"/>
      <c r="U94" s="11" t="str">
        <f t="shared" si="14"/>
        <v>NB</v>
      </c>
      <c r="V94" s="3">
        <v>723</v>
      </c>
      <c r="W94" s="11">
        <f t="shared" si="15"/>
        <v>657.93000000000006</v>
      </c>
      <c r="X94" s="11">
        <f t="shared" si="16"/>
        <v>50.610000000000007</v>
      </c>
      <c r="Y94" s="11">
        <f t="shared" si="17"/>
        <v>14.46</v>
      </c>
      <c r="Z94" s="11">
        <f t="shared" si="18"/>
        <v>0</v>
      </c>
      <c r="AA94" s="11">
        <f t="shared" si="19"/>
        <v>0</v>
      </c>
      <c r="AB94" s="11">
        <f t="shared" si="20"/>
        <v>0.02</v>
      </c>
      <c r="AC94" s="11">
        <f t="shared" si="21"/>
        <v>14.46</v>
      </c>
      <c r="AD94" s="11">
        <f t="shared" si="22"/>
        <v>2.41</v>
      </c>
      <c r="AE94" s="11" t="str">
        <f t="shared" si="23"/>
        <v>Paid in full</v>
      </c>
      <c r="AF94" s="11" t="str">
        <f t="shared" si="24"/>
        <v>Not Applicable</v>
      </c>
      <c r="AG94" s="11" t="str">
        <f t="shared" si="25"/>
        <v>Y</v>
      </c>
      <c r="AH94" s="8" t="str">
        <f t="shared" si="26"/>
        <v>N</v>
      </c>
    </row>
    <row r="95" spans="1:34">
      <c r="A95" s="11">
        <v>94</v>
      </c>
      <c r="B95" s="3" t="s">
        <v>21</v>
      </c>
      <c r="C95" s="3" t="s">
        <v>23</v>
      </c>
      <c r="D95" s="3" t="s">
        <v>22</v>
      </c>
      <c r="E95" s="3" t="s">
        <v>24</v>
      </c>
      <c r="F95" s="3">
        <v>85004</v>
      </c>
      <c r="G95" s="3" t="s">
        <v>27</v>
      </c>
      <c r="H95" s="11" t="s">
        <v>25</v>
      </c>
      <c r="I95" s="3"/>
      <c r="J95" s="3" t="s">
        <v>26</v>
      </c>
      <c r="K95" s="3" t="s">
        <v>28</v>
      </c>
      <c r="L95" s="3" t="s">
        <v>122</v>
      </c>
      <c r="M95" s="12">
        <v>6</v>
      </c>
      <c r="N95" s="5">
        <v>43117</v>
      </c>
      <c r="O95" s="5">
        <v>43120</v>
      </c>
      <c r="P95" s="5">
        <v>43301</v>
      </c>
      <c r="Q95" s="5">
        <v>43301</v>
      </c>
      <c r="R95" s="11"/>
      <c r="S95" s="11"/>
      <c r="T95" s="11"/>
      <c r="U95" s="11" t="str">
        <f t="shared" si="14"/>
        <v>NB</v>
      </c>
      <c r="V95" s="3">
        <v>721</v>
      </c>
      <c r="W95" s="11">
        <f t="shared" si="15"/>
        <v>656.11</v>
      </c>
      <c r="X95" s="11">
        <f t="shared" si="16"/>
        <v>50.470000000000006</v>
      </c>
      <c r="Y95" s="11">
        <f t="shared" si="17"/>
        <v>14.42</v>
      </c>
      <c r="Z95" s="11">
        <f t="shared" si="18"/>
        <v>0</v>
      </c>
      <c r="AA95" s="11">
        <f t="shared" si="19"/>
        <v>0</v>
      </c>
      <c r="AB95" s="11">
        <f t="shared" si="20"/>
        <v>0.02</v>
      </c>
      <c r="AC95" s="11">
        <f t="shared" si="21"/>
        <v>14.42</v>
      </c>
      <c r="AD95" s="11">
        <f t="shared" si="22"/>
        <v>2.4033333333333333</v>
      </c>
      <c r="AE95" s="11" t="str">
        <f t="shared" si="23"/>
        <v>Paid in full</v>
      </c>
      <c r="AF95" s="11" t="str">
        <f t="shared" si="24"/>
        <v>Not Applicable</v>
      </c>
      <c r="AG95" s="11" t="str">
        <f t="shared" si="25"/>
        <v>Y</v>
      </c>
      <c r="AH95" s="8" t="str">
        <f t="shared" si="26"/>
        <v>N</v>
      </c>
    </row>
    <row r="96" spans="1:34">
      <c r="A96" s="11">
        <v>95</v>
      </c>
      <c r="B96" s="3" t="s">
        <v>21</v>
      </c>
      <c r="C96" s="3" t="s">
        <v>23</v>
      </c>
      <c r="D96" s="3" t="s">
        <v>22</v>
      </c>
      <c r="E96" s="3" t="s">
        <v>24</v>
      </c>
      <c r="F96" s="3">
        <v>85004</v>
      </c>
      <c r="G96" s="3" t="s">
        <v>27</v>
      </c>
      <c r="H96" s="11" t="s">
        <v>25</v>
      </c>
      <c r="I96" s="3"/>
      <c r="J96" s="3" t="s">
        <v>26</v>
      </c>
      <c r="K96" s="3" t="s">
        <v>28</v>
      </c>
      <c r="L96" s="3" t="s">
        <v>123</v>
      </c>
      <c r="M96" s="12">
        <v>6</v>
      </c>
      <c r="N96" s="5">
        <v>43130</v>
      </c>
      <c r="O96" s="5">
        <v>43131</v>
      </c>
      <c r="P96" s="5">
        <v>43312</v>
      </c>
      <c r="Q96" s="5">
        <v>43312</v>
      </c>
      <c r="R96" s="11"/>
      <c r="S96" s="11"/>
      <c r="T96" s="11"/>
      <c r="U96" s="11" t="str">
        <f t="shared" si="14"/>
        <v>NB</v>
      </c>
      <c r="V96" s="3">
        <v>735</v>
      </c>
      <c r="W96" s="11">
        <f t="shared" si="15"/>
        <v>668.85</v>
      </c>
      <c r="X96" s="11">
        <f t="shared" si="16"/>
        <v>51.45</v>
      </c>
      <c r="Y96" s="11">
        <f t="shared" si="17"/>
        <v>14.700000000000001</v>
      </c>
      <c r="Z96" s="11">
        <f t="shared" si="18"/>
        <v>0</v>
      </c>
      <c r="AA96" s="11">
        <f t="shared" si="19"/>
        <v>0</v>
      </c>
      <c r="AB96" s="11">
        <f t="shared" si="20"/>
        <v>0.02</v>
      </c>
      <c r="AC96" s="11">
        <f t="shared" si="21"/>
        <v>14.700000000000001</v>
      </c>
      <c r="AD96" s="11">
        <f t="shared" si="22"/>
        <v>2.4500000000000002</v>
      </c>
      <c r="AE96" s="11" t="str">
        <f t="shared" si="23"/>
        <v>Paid in full</v>
      </c>
      <c r="AF96" s="11" t="str">
        <f t="shared" si="24"/>
        <v>Not Applicable</v>
      </c>
      <c r="AG96" s="11" t="str">
        <f t="shared" si="25"/>
        <v>Y</v>
      </c>
      <c r="AH96" s="8" t="str">
        <f t="shared" si="26"/>
        <v>N</v>
      </c>
    </row>
    <row r="97" spans="1:34">
      <c r="A97" s="11">
        <v>96</v>
      </c>
      <c r="B97" s="3" t="s">
        <v>21</v>
      </c>
      <c r="C97" s="3" t="s">
        <v>23</v>
      </c>
      <c r="D97" s="3" t="s">
        <v>22</v>
      </c>
      <c r="E97" s="3" t="s">
        <v>24</v>
      </c>
      <c r="F97" s="3">
        <v>85004</v>
      </c>
      <c r="G97" s="3" t="s">
        <v>27</v>
      </c>
      <c r="H97" s="11" t="s">
        <v>25</v>
      </c>
      <c r="I97" s="3"/>
      <c r="J97" s="3" t="s">
        <v>26</v>
      </c>
      <c r="K97" s="3" t="s">
        <v>28</v>
      </c>
      <c r="L97" s="3" t="s">
        <v>124</v>
      </c>
      <c r="M97" s="12">
        <v>6</v>
      </c>
      <c r="N97" s="5">
        <v>43047</v>
      </c>
      <c r="O97" s="5">
        <v>43049</v>
      </c>
      <c r="P97" s="5">
        <v>43230</v>
      </c>
      <c r="Q97" s="5">
        <v>43230</v>
      </c>
      <c r="R97" s="11"/>
      <c r="S97" s="11"/>
      <c r="T97" s="11"/>
      <c r="U97" s="11" t="str">
        <f t="shared" si="14"/>
        <v>NB</v>
      </c>
      <c r="V97" s="3">
        <v>736</v>
      </c>
      <c r="W97" s="11">
        <f t="shared" si="15"/>
        <v>669.76</v>
      </c>
      <c r="X97" s="11">
        <f t="shared" si="16"/>
        <v>51.52</v>
      </c>
      <c r="Y97" s="11">
        <f t="shared" si="17"/>
        <v>14.72</v>
      </c>
      <c r="Z97" s="11">
        <f t="shared" si="18"/>
        <v>0</v>
      </c>
      <c r="AA97" s="11">
        <f t="shared" si="19"/>
        <v>0</v>
      </c>
      <c r="AB97" s="11">
        <f t="shared" si="20"/>
        <v>0.02</v>
      </c>
      <c r="AC97" s="11">
        <f t="shared" si="21"/>
        <v>14.72</v>
      </c>
      <c r="AD97" s="11">
        <f t="shared" si="22"/>
        <v>2.4533333333333336</v>
      </c>
      <c r="AE97" s="11" t="str">
        <f t="shared" si="23"/>
        <v>Paid in full</v>
      </c>
      <c r="AF97" s="11" t="str">
        <f t="shared" si="24"/>
        <v>Not Applicable</v>
      </c>
      <c r="AG97" s="11" t="str">
        <f t="shared" si="25"/>
        <v>Y</v>
      </c>
      <c r="AH97" s="8" t="str">
        <f t="shared" si="26"/>
        <v>N</v>
      </c>
    </row>
    <row r="98" spans="1:34">
      <c r="A98" s="11">
        <v>97</v>
      </c>
      <c r="B98" s="3" t="s">
        <v>21</v>
      </c>
      <c r="C98" s="3" t="s">
        <v>23</v>
      </c>
      <c r="D98" s="3" t="s">
        <v>22</v>
      </c>
      <c r="E98" s="3" t="s">
        <v>24</v>
      </c>
      <c r="F98" s="3">
        <v>85004</v>
      </c>
      <c r="G98" s="3" t="s">
        <v>27</v>
      </c>
      <c r="H98" s="11" t="s">
        <v>25</v>
      </c>
      <c r="I98" s="3"/>
      <c r="J98" s="3" t="s">
        <v>26</v>
      </c>
      <c r="K98" s="3" t="s">
        <v>28</v>
      </c>
      <c r="L98" s="3" t="s">
        <v>125</v>
      </c>
      <c r="M98" s="12">
        <v>6</v>
      </c>
      <c r="N98" s="5">
        <v>43107</v>
      </c>
      <c r="O98" s="5">
        <v>43110</v>
      </c>
      <c r="P98" s="5">
        <v>43291</v>
      </c>
      <c r="Q98" s="5">
        <v>43291</v>
      </c>
      <c r="R98" s="11"/>
      <c r="S98" s="11"/>
      <c r="T98" s="11"/>
      <c r="U98" s="11" t="str">
        <f t="shared" si="14"/>
        <v>NB</v>
      </c>
      <c r="V98" s="3">
        <v>763</v>
      </c>
      <c r="W98" s="11">
        <f t="shared" si="15"/>
        <v>694.33</v>
      </c>
      <c r="X98" s="11">
        <f t="shared" si="16"/>
        <v>53.410000000000004</v>
      </c>
      <c r="Y98" s="11">
        <f t="shared" si="17"/>
        <v>15.26</v>
      </c>
      <c r="Z98" s="11">
        <f t="shared" si="18"/>
        <v>0</v>
      </c>
      <c r="AA98" s="11">
        <f t="shared" si="19"/>
        <v>0</v>
      </c>
      <c r="AB98" s="11">
        <f t="shared" si="20"/>
        <v>0.02</v>
      </c>
      <c r="AC98" s="11">
        <f t="shared" si="21"/>
        <v>15.26</v>
      </c>
      <c r="AD98" s="11">
        <f t="shared" si="22"/>
        <v>2.5433333333333334</v>
      </c>
      <c r="AE98" s="11" t="str">
        <f t="shared" si="23"/>
        <v>Paid in full</v>
      </c>
      <c r="AF98" s="11" t="str">
        <f t="shared" si="24"/>
        <v>Not Applicable</v>
      </c>
      <c r="AG98" s="11" t="str">
        <f t="shared" si="25"/>
        <v>Y</v>
      </c>
      <c r="AH98" s="8" t="str">
        <f t="shared" si="26"/>
        <v>N</v>
      </c>
    </row>
    <row r="99" spans="1:34">
      <c r="A99" s="11">
        <v>98</v>
      </c>
      <c r="B99" s="3" t="s">
        <v>21</v>
      </c>
      <c r="C99" s="3" t="s">
        <v>23</v>
      </c>
      <c r="D99" s="3" t="s">
        <v>22</v>
      </c>
      <c r="E99" s="3" t="s">
        <v>24</v>
      </c>
      <c r="F99" s="3">
        <v>85004</v>
      </c>
      <c r="G99" s="3" t="s">
        <v>27</v>
      </c>
      <c r="H99" s="11" t="s">
        <v>25</v>
      </c>
      <c r="I99" s="3"/>
      <c r="J99" s="3" t="s">
        <v>26</v>
      </c>
      <c r="K99" s="3" t="s">
        <v>28</v>
      </c>
      <c r="L99" s="3" t="s">
        <v>126</v>
      </c>
      <c r="M99" s="12">
        <v>6</v>
      </c>
      <c r="N99" s="5">
        <v>43104</v>
      </c>
      <c r="O99" s="5">
        <v>43106</v>
      </c>
      <c r="P99" s="5">
        <v>43287</v>
      </c>
      <c r="Q99" s="5">
        <v>43287</v>
      </c>
      <c r="R99" s="11"/>
      <c r="S99" s="11"/>
      <c r="T99" s="11"/>
      <c r="U99" s="11" t="str">
        <f t="shared" si="14"/>
        <v>NB</v>
      </c>
      <c r="V99" s="3">
        <v>743</v>
      </c>
      <c r="W99" s="11">
        <f t="shared" si="15"/>
        <v>676.13</v>
      </c>
      <c r="X99" s="11">
        <f t="shared" si="16"/>
        <v>52.010000000000005</v>
      </c>
      <c r="Y99" s="11">
        <f t="shared" si="17"/>
        <v>14.86</v>
      </c>
      <c r="Z99" s="11">
        <f t="shared" si="18"/>
        <v>0</v>
      </c>
      <c r="AA99" s="11">
        <f t="shared" si="19"/>
        <v>0</v>
      </c>
      <c r="AB99" s="11">
        <f t="shared" si="20"/>
        <v>0.02</v>
      </c>
      <c r="AC99" s="11">
        <f t="shared" si="21"/>
        <v>14.86</v>
      </c>
      <c r="AD99" s="11">
        <f t="shared" si="22"/>
        <v>2.4766666666666666</v>
      </c>
      <c r="AE99" s="11" t="str">
        <f t="shared" si="23"/>
        <v>Paid in full</v>
      </c>
      <c r="AF99" s="11" t="str">
        <f t="shared" si="24"/>
        <v>Not Applicable</v>
      </c>
      <c r="AG99" s="11" t="str">
        <f t="shared" si="25"/>
        <v>Y</v>
      </c>
      <c r="AH99" s="8" t="str">
        <f t="shared" si="26"/>
        <v>N</v>
      </c>
    </row>
    <row r="100" spans="1:34">
      <c r="A100" s="11">
        <v>99</v>
      </c>
      <c r="B100" s="3" t="s">
        <v>21</v>
      </c>
      <c r="C100" s="3" t="s">
        <v>23</v>
      </c>
      <c r="D100" s="3" t="s">
        <v>22</v>
      </c>
      <c r="E100" s="3" t="s">
        <v>24</v>
      </c>
      <c r="F100" s="3">
        <v>85004</v>
      </c>
      <c r="G100" s="3" t="s">
        <v>27</v>
      </c>
      <c r="H100" s="11" t="s">
        <v>25</v>
      </c>
      <c r="I100" s="3"/>
      <c r="J100" s="3" t="s">
        <v>26</v>
      </c>
      <c r="K100" s="3" t="s">
        <v>28</v>
      </c>
      <c r="L100" s="3" t="s">
        <v>127</v>
      </c>
      <c r="M100" s="12">
        <v>6</v>
      </c>
      <c r="N100" s="5">
        <v>43110</v>
      </c>
      <c r="O100" s="5">
        <v>43115</v>
      </c>
      <c r="P100" s="5">
        <v>43296</v>
      </c>
      <c r="Q100" s="5">
        <v>43296</v>
      </c>
      <c r="R100" s="11"/>
      <c r="S100" s="11"/>
      <c r="T100" s="11"/>
      <c r="U100" s="11" t="str">
        <f t="shared" si="14"/>
        <v>NB</v>
      </c>
      <c r="V100" s="3">
        <v>921</v>
      </c>
      <c r="W100" s="11">
        <f t="shared" si="15"/>
        <v>838.11</v>
      </c>
      <c r="X100" s="11">
        <f t="shared" si="16"/>
        <v>64.470000000000013</v>
      </c>
      <c r="Y100" s="11">
        <f t="shared" si="17"/>
        <v>18.420000000000002</v>
      </c>
      <c r="Z100" s="11">
        <f t="shared" si="18"/>
        <v>0</v>
      </c>
      <c r="AA100" s="11">
        <f t="shared" si="19"/>
        <v>0</v>
      </c>
      <c r="AB100" s="11">
        <f t="shared" si="20"/>
        <v>0.02</v>
      </c>
      <c r="AC100" s="11">
        <f t="shared" si="21"/>
        <v>18.420000000000002</v>
      </c>
      <c r="AD100" s="11">
        <f t="shared" si="22"/>
        <v>3.0700000000000003</v>
      </c>
      <c r="AE100" s="11" t="str">
        <f t="shared" si="23"/>
        <v>Paid in full</v>
      </c>
      <c r="AF100" s="11" t="str">
        <f t="shared" si="24"/>
        <v>Not Applicable</v>
      </c>
      <c r="AG100" s="11" t="str">
        <f t="shared" si="25"/>
        <v>Y</v>
      </c>
      <c r="AH100" s="8" t="str">
        <f t="shared" si="26"/>
        <v>N</v>
      </c>
    </row>
    <row r="101" spans="1:34">
      <c r="A101" s="11">
        <v>100</v>
      </c>
      <c r="B101" s="3" t="s">
        <v>21</v>
      </c>
      <c r="C101" s="3" t="s">
        <v>23</v>
      </c>
      <c r="D101" s="3" t="s">
        <v>22</v>
      </c>
      <c r="E101" s="3" t="s">
        <v>24</v>
      </c>
      <c r="F101" s="3">
        <v>85004</v>
      </c>
      <c r="G101" s="3" t="s">
        <v>27</v>
      </c>
      <c r="H101" s="11" t="s">
        <v>25</v>
      </c>
      <c r="I101" s="3"/>
      <c r="J101" s="3" t="s">
        <v>26</v>
      </c>
      <c r="K101" s="3" t="s">
        <v>28</v>
      </c>
      <c r="L101" s="3" t="s">
        <v>128</v>
      </c>
      <c r="M101" s="12">
        <v>6</v>
      </c>
      <c r="N101" s="5">
        <v>43117</v>
      </c>
      <c r="O101" s="5">
        <v>43120</v>
      </c>
      <c r="P101" s="5">
        <v>43301</v>
      </c>
      <c r="Q101" s="5">
        <v>43301</v>
      </c>
      <c r="R101" s="11"/>
      <c r="S101" s="11"/>
      <c r="T101" s="11"/>
      <c r="U101" s="11" t="str">
        <f t="shared" si="14"/>
        <v>NB</v>
      </c>
      <c r="V101" s="3">
        <v>721</v>
      </c>
      <c r="W101" s="11">
        <f t="shared" si="15"/>
        <v>656.11</v>
      </c>
      <c r="X101" s="11">
        <f t="shared" si="16"/>
        <v>50.470000000000006</v>
      </c>
      <c r="Y101" s="11">
        <f t="shared" si="17"/>
        <v>14.42</v>
      </c>
      <c r="Z101" s="11">
        <f t="shared" si="18"/>
        <v>0</v>
      </c>
      <c r="AA101" s="11">
        <f t="shared" si="19"/>
        <v>0</v>
      </c>
      <c r="AB101" s="11">
        <f t="shared" si="20"/>
        <v>0.02</v>
      </c>
      <c r="AC101" s="11">
        <f t="shared" si="21"/>
        <v>14.42</v>
      </c>
      <c r="AD101" s="11">
        <f t="shared" si="22"/>
        <v>2.4033333333333333</v>
      </c>
      <c r="AE101" s="11" t="str">
        <f t="shared" si="23"/>
        <v>Paid in full</v>
      </c>
      <c r="AF101" s="11" t="str">
        <f t="shared" si="24"/>
        <v>Not Applicable</v>
      </c>
      <c r="AG101" s="11" t="str">
        <f t="shared" si="25"/>
        <v>Y</v>
      </c>
      <c r="AH101" s="8" t="str">
        <f t="shared" si="26"/>
        <v>N</v>
      </c>
    </row>
    <row r="102" spans="1:34">
      <c r="A102" s="11">
        <v>101</v>
      </c>
      <c r="B102" s="3" t="s">
        <v>21</v>
      </c>
      <c r="C102" s="3" t="s">
        <v>23</v>
      </c>
      <c r="D102" s="3" t="s">
        <v>22</v>
      </c>
      <c r="E102" s="3" t="s">
        <v>24</v>
      </c>
      <c r="F102" s="3">
        <v>85004</v>
      </c>
      <c r="G102" s="3" t="s">
        <v>27</v>
      </c>
      <c r="H102" s="11" t="s">
        <v>25</v>
      </c>
      <c r="I102" s="11"/>
      <c r="J102" s="3" t="s">
        <v>26</v>
      </c>
      <c r="K102" s="3" t="s">
        <v>28</v>
      </c>
      <c r="L102" s="3" t="s">
        <v>129</v>
      </c>
      <c r="M102" s="3">
        <v>6</v>
      </c>
      <c r="N102" s="5">
        <v>42957</v>
      </c>
      <c r="O102" s="5">
        <v>42960</v>
      </c>
      <c r="P102" s="5">
        <v>43144</v>
      </c>
      <c r="Q102" s="5">
        <v>43144</v>
      </c>
      <c r="R102" s="5"/>
      <c r="S102" s="5">
        <v>43052</v>
      </c>
      <c r="T102" s="5"/>
      <c r="U102" s="11" t="str">
        <f t="shared" si="14"/>
        <v>CN</v>
      </c>
      <c r="V102" s="3">
        <v>460</v>
      </c>
      <c r="W102" s="11">
        <f t="shared" si="15"/>
        <v>418.6</v>
      </c>
      <c r="X102" s="11">
        <f t="shared" si="16"/>
        <v>32.200000000000003</v>
      </c>
      <c r="Y102" s="11">
        <f t="shared" si="17"/>
        <v>9.2000000000000011</v>
      </c>
      <c r="Z102" s="11">
        <f t="shared" si="18"/>
        <v>0</v>
      </c>
      <c r="AA102" s="11">
        <f t="shared" si="19"/>
        <v>0</v>
      </c>
      <c r="AB102" s="11">
        <f t="shared" si="20"/>
        <v>0.02</v>
      </c>
      <c r="AC102" s="11">
        <f t="shared" si="21"/>
        <v>9.2000000000000011</v>
      </c>
      <c r="AD102" s="11">
        <f t="shared" si="22"/>
        <v>1.5333333333333334</v>
      </c>
      <c r="AE102" s="11" t="str">
        <f t="shared" si="23"/>
        <v>Partial Amt Paid</v>
      </c>
      <c r="AF102" s="11" t="str">
        <f t="shared" ref="AF102:AF165" si="27">IF($S102&lt;&gt;"","Unearned Comm","Not Applicable")</f>
        <v>Unearned Comm</v>
      </c>
      <c r="AG102" s="11" t="str">
        <f t="shared" si="25"/>
        <v>N</v>
      </c>
      <c r="AH102" s="8" t="str">
        <f t="shared" si="26"/>
        <v>N</v>
      </c>
    </row>
    <row r="103" spans="1:34">
      <c r="A103" s="11">
        <v>102</v>
      </c>
      <c r="B103" s="3" t="s">
        <v>21</v>
      </c>
      <c r="C103" s="3" t="s">
        <v>23</v>
      </c>
      <c r="D103" s="3" t="s">
        <v>22</v>
      </c>
      <c r="E103" s="3" t="s">
        <v>24</v>
      </c>
      <c r="F103" s="3">
        <v>85004</v>
      </c>
      <c r="G103" s="3" t="s">
        <v>27</v>
      </c>
      <c r="H103" s="11" t="s">
        <v>25</v>
      </c>
      <c r="I103" s="11"/>
      <c r="J103" s="3" t="s">
        <v>26</v>
      </c>
      <c r="K103" s="3" t="s">
        <v>28</v>
      </c>
      <c r="L103" s="3" t="s">
        <v>130</v>
      </c>
      <c r="M103" s="3">
        <v>12</v>
      </c>
      <c r="N103" s="5">
        <v>42949</v>
      </c>
      <c r="O103" s="5">
        <v>42953</v>
      </c>
      <c r="P103" s="5">
        <v>43318</v>
      </c>
      <c r="Q103" s="5">
        <v>43318</v>
      </c>
      <c r="R103" s="5"/>
      <c r="S103" s="5">
        <v>43045</v>
      </c>
      <c r="T103" s="5"/>
      <c r="U103" s="11" t="str">
        <f t="shared" si="14"/>
        <v>CN</v>
      </c>
      <c r="V103" s="3">
        <v>900</v>
      </c>
      <c r="W103" s="11">
        <f t="shared" si="15"/>
        <v>819</v>
      </c>
      <c r="X103" s="11">
        <f t="shared" si="16"/>
        <v>63.000000000000007</v>
      </c>
      <c r="Y103" s="11">
        <f t="shared" si="17"/>
        <v>18</v>
      </c>
      <c r="Z103" s="11">
        <f t="shared" si="18"/>
        <v>0</v>
      </c>
      <c r="AA103" s="11">
        <f t="shared" si="19"/>
        <v>0</v>
      </c>
      <c r="AB103" s="11">
        <f t="shared" si="20"/>
        <v>0.02</v>
      </c>
      <c r="AC103" s="11">
        <f t="shared" si="21"/>
        <v>18</v>
      </c>
      <c r="AD103" s="11">
        <f t="shared" si="22"/>
        <v>1.5</v>
      </c>
      <c r="AE103" s="11" t="str">
        <f t="shared" si="23"/>
        <v>Partial Amt Paid</v>
      </c>
      <c r="AF103" s="11" t="str">
        <f t="shared" si="27"/>
        <v>Unearned Comm</v>
      </c>
      <c r="AG103" s="11" t="str">
        <f t="shared" si="25"/>
        <v>N</v>
      </c>
      <c r="AH103" s="8" t="str">
        <f t="shared" si="26"/>
        <v>N</v>
      </c>
    </row>
    <row r="104" spans="1:34">
      <c r="A104" s="11">
        <v>103</v>
      </c>
      <c r="B104" s="3" t="s">
        <v>21</v>
      </c>
      <c r="C104" s="3" t="s">
        <v>23</v>
      </c>
      <c r="D104" s="3" t="s">
        <v>22</v>
      </c>
      <c r="E104" s="3" t="s">
        <v>24</v>
      </c>
      <c r="F104" s="3">
        <v>85004</v>
      </c>
      <c r="G104" s="3" t="s">
        <v>27</v>
      </c>
      <c r="H104" s="11" t="s">
        <v>25</v>
      </c>
      <c r="I104" s="11"/>
      <c r="J104" s="3" t="s">
        <v>26</v>
      </c>
      <c r="K104" s="3" t="s">
        <v>28</v>
      </c>
      <c r="L104" s="3" t="s">
        <v>131</v>
      </c>
      <c r="M104" s="3">
        <v>12</v>
      </c>
      <c r="N104" s="5">
        <v>42962</v>
      </c>
      <c r="O104" s="5">
        <v>42967</v>
      </c>
      <c r="P104" s="5">
        <v>43151</v>
      </c>
      <c r="Q104" s="5">
        <v>43151</v>
      </c>
      <c r="R104" s="5"/>
      <c r="S104" s="5">
        <v>43059</v>
      </c>
      <c r="T104" s="5"/>
      <c r="U104" s="11" t="str">
        <f t="shared" si="14"/>
        <v>CN</v>
      </c>
      <c r="V104" s="3">
        <v>1620</v>
      </c>
      <c r="W104" s="11">
        <f t="shared" si="15"/>
        <v>1474.2</v>
      </c>
      <c r="X104" s="11">
        <f t="shared" si="16"/>
        <v>113.4</v>
      </c>
      <c r="Y104" s="11">
        <f t="shared" si="17"/>
        <v>32.4</v>
      </c>
      <c r="Z104" s="11">
        <f t="shared" si="18"/>
        <v>0</v>
      </c>
      <c r="AA104" s="11">
        <f t="shared" si="19"/>
        <v>0</v>
      </c>
      <c r="AB104" s="11">
        <f t="shared" si="20"/>
        <v>0.02</v>
      </c>
      <c r="AC104" s="11">
        <f t="shared" si="21"/>
        <v>32.4</v>
      </c>
      <c r="AD104" s="11">
        <f t="shared" si="22"/>
        <v>2.6999999999999997</v>
      </c>
      <c r="AE104" s="11" t="str">
        <f t="shared" si="23"/>
        <v>Partial Amt Paid</v>
      </c>
      <c r="AF104" s="11" t="str">
        <f t="shared" si="27"/>
        <v>Unearned Comm</v>
      </c>
      <c r="AG104" s="11" t="str">
        <f t="shared" si="25"/>
        <v>N</v>
      </c>
      <c r="AH104" s="8" t="str">
        <f t="shared" si="26"/>
        <v>N</v>
      </c>
    </row>
    <row r="105" spans="1:34">
      <c r="A105" s="11">
        <v>104</v>
      </c>
      <c r="B105" s="3" t="s">
        <v>21</v>
      </c>
      <c r="C105" s="3" t="s">
        <v>23</v>
      </c>
      <c r="D105" s="3" t="s">
        <v>22</v>
      </c>
      <c r="E105" s="3" t="s">
        <v>24</v>
      </c>
      <c r="F105" s="3">
        <v>85004</v>
      </c>
      <c r="G105" s="3" t="s">
        <v>27</v>
      </c>
      <c r="H105" s="11" t="s">
        <v>25</v>
      </c>
      <c r="I105" s="11"/>
      <c r="J105" s="3" t="s">
        <v>26</v>
      </c>
      <c r="K105" s="3" t="s">
        <v>28</v>
      </c>
      <c r="L105" s="3" t="s">
        <v>132</v>
      </c>
      <c r="M105" s="3">
        <v>12</v>
      </c>
      <c r="N105" s="5">
        <v>42953</v>
      </c>
      <c r="O105" s="5">
        <v>42959</v>
      </c>
      <c r="P105" s="5">
        <v>43324</v>
      </c>
      <c r="Q105" s="5">
        <v>43324</v>
      </c>
      <c r="R105" s="5"/>
      <c r="S105" s="5">
        <v>43051</v>
      </c>
      <c r="T105" s="5"/>
      <c r="U105" s="11" t="str">
        <f t="shared" si="14"/>
        <v>CN</v>
      </c>
      <c r="V105" s="3">
        <v>1500</v>
      </c>
      <c r="W105" s="11">
        <f t="shared" si="15"/>
        <v>1365</v>
      </c>
      <c r="X105" s="11">
        <f t="shared" si="16"/>
        <v>105.00000000000001</v>
      </c>
      <c r="Y105" s="11">
        <f t="shared" si="17"/>
        <v>30</v>
      </c>
      <c r="Z105" s="11">
        <f t="shared" si="18"/>
        <v>0</v>
      </c>
      <c r="AA105" s="11">
        <f t="shared" si="19"/>
        <v>0</v>
      </c>
      <c r="AB105" s="11">
        <f t="shared" si="20"/>
        <v>0.02</v>
      </c>
      <c r="AC105" s="11">
        <f t="shared" si="21"/>
        <v>30</v>
      </c>
      <c r="AD105" s="11">
        <f t="shared" si="22"/>
        <v>2.5</v>
      </c>
      <c r="AE105" s="11" t="str">
        <f t="shared" si="23"/>
        <v>Partial Amt Paid</v>
      </c>
      <c r="AF105" s="11" t="str">
        <f t="shared" si="27"/>
        <v>Unearned Comm</v>
      </c>
      <c r="AG105" s="11" t="str">
        <f t="shared" si="25"/>
        <v>N</v>
      </c>
      <c r="AH105" s="8" t="str">
        <f t="shared" si="26"/>
        <v>N</v>
      </c>
    </row>
    <row r="106" spans="1:34">
      <c r="A106" s="11">
        <v>105</v>
      </c>
      <c r="B106" s="3" t="s">
        <v>21</v>
      </c>
      <c r="C106" s="3" t="s">
        <v>23</v>
      </c>
      <c r="D106" s="3" t="s">
        <v>22</v>
      </c>
      <c r="E106" s="3" t="s">
        <v>24</v>
      </c>
      <c r="F106" s="3">
        <v>85004</v>
      </c>
      <c r="G106" s="3" t="s">
        <v>27</v>
      </c>
      <c r="H106" s="11" t="s">
        <v>25</v>
      </c>
      <c r="I106" s="11"/>
      <c r="J106" s="3" t="s">
        <v>26</v>
      </c>
      <c r="K106" s="3" t="s">
        <v>28</v>
      </c>
      <c r="L106" s="3" t="s">
        <v>133</v>
      </c>
      <c r="M106" s="3">
        <v>6</v>
      </c>
      <c r="N106" s="5">
        <v>42972</v>
      </c>
      <c r="O106" s="5">
        <v>42974</v>
      </c>
      <c r="P106" s="5">
        <v>43158</v>
      </c>
      <c r="Q106" s="5">
        <v>43158</v>
      </c>
      <c r="R106" s="5"/>
      <c r="S106" s="5">
        <v>43066</v>
      </c>
      <c r="T106" s="5"/>
      <c r="U106" s="11" t="str">
        <f t="shared" si="14"/>
        <v>CN</v>
      </c>
      <c r="V106" s="3">
        <v>500</v>
      </c>
      <c r="W106" s="11">
        <f t="shared" si="15"/>
        <v>455</v>
      </c>
      <c r="X106" s="11">
        <f t="shared" si="16"/>
        <v>35</v>
      </c>
      <c r="Y106" s="11">
        <f t="shared" si="17"/>
        <v>10</v>
      </c>
      <c r="Z106" s="11">
        <f t="shared" si="18"/>
        <v>0</v>
      </c>
      <c r="AA106" s="11">
        <f t="shared" si="19"/>
        <v>0</v>
      </c>
      <c r="AB106" s="11">
        <f t="shared" si="20"/>
        <v>0.02</v>
      </c>
      <c r="AC106" s="11">
        <f t="shared" si="21"/>
        <v>10</v>
      </c>
      <c r="AD106" s="11">
        <f t="shared" si="22"/>
        <v>1.6666666666666667</v>
      </c>
      <c r="AE106" s="11" t="str">
        <f t="shared" si="23"/>
        <v>Partial Amt Paid</v>
      </c>
      <c r="AF106" s="11" t="str">
        <f t="shared" si="27"/>
        <v>Unearned Comm</v>
      </c>
      <c r="AG106" s="11" t="str">
        <f t="shared" si="25"/>
        <v>N</v>
      </c>
      <c r="AH106" s="8" t="str">
        <f t="shared" si="26"/>
        <v>N</v>
      </c>
    </row>
    <row r="107" spans="1:34">
      <c r="A107" s="11">
        <v>106</v>
      </c>
      <c r="B107" s="3" t="s">
        <v>21</v>
      </c>
      <c r="C107" s="3" t="s">
        <v>23</v>
      </c>
      <c r="D107" s="3" t="s">
        <v>22</v>
      </c>
      <c r="E107" s="3" t="s">
        <v>24</v>
      </c>
      <c r="F107" s="3">
        <v>85004</v>
      </c>
      <c r="G107" s="3" t="s">
        <v>27</v>
      </c>
      <c r="H107" s="11" t="s">
        <v>25</v>
      </c>
      <c r="I107" s="11"/>
      <c r="J107" s="3" t="s">
        <v>26</v>
      </c>
      <c r="K107" s="3" t="s">
        <v>28</v>
      </c>
      <c r="L107" s="3" t="s">
        <v>134</v>
      </c>
      <c r="M107" s="3">
        <v>12</v>
      </c>
      <c r="N107" s="5">
        <v>42959</v>
      </c>
      <c r="O107" s="5">
        <v>42964</v>
      </c>
      <c r="P107" s="5">
        <v>43329</v>
      </c>
      <c r="Q107" s="5">
        <v>43329</v>
      </c>
      <c r="R107" s="5"/>
      <c r="S107" s="5">
        <v>43056</v>
      </c>
      <c r="T107" s="5"/>
      <c r="U107" s="11" t="str">
        <f t="shared" si="14"/>
        <v>CN</v>
      </c>
      <c r="V107" s="3">
        <v>1100</v>
      </c>
      <c r="W107" s="11">
        <f t="shared" si="15"/>
        <v>1001</v>
      </c>
      <c r="X107" s="11">
        <f t="shared" si="16"/>
        <v>77.000000000000014</v>
      </c>
      <c r="Y107" s="11">
        <f t="shared" si="17"/>
        <v>22</v>
      </c>
      <c r="Z107" s="11">
        <f t="shared" si="18"/>
        <v>0</v>
      </c>
      <c r="AA107" s="11">
        <f t="shared" si="19"/>
        <v>0</v>
      </c>
      <c r="AB107" s="11">
        <f t="shared" si="20"/>
        <v>0.02</v>
      </c>
      <c r="AC107" s="11">
        <f t="shared" si="21"/>
        <v>22</v>
      </c>
      <c r="AD107" s="11">
        <f t="shared" si="22"/>
        <v>1.8333333333333333</v>
      </c>
      <c r="AE107" s="11" t="str">
        <f t="shared" si="23"/>
        <v>Partial Amt Paid</v>
      </c>
      <c r="AF107" s="11" t="str">
        <f t="shared" si="27"/>
        <v>Unearned Comm</v>
      </c>
      <c r="AG107" s="11" t="str">
        <f t="shared" si="25"/>
        <v>N</v>
      </c>
      <c r="AH107" s="8" t="str">
        <f t="shared" si="26"/>
        <v>N</v>
      </c>
    </row>
    <row r="108" spans="1:34">
      <c r="A108" s="11">
        <v>107</v>
      </c>
      <c r="B108" s="3" t="s">
        <v>21</v>
      </c>
      <c r="C108" s="3" t="s">
        <v>23</v>
      </c>
      <c r="D108" s="3" t="s">
        <v>22</v>
      </c>
      <c r="E108" s="3" t="s">
        <v>24</v>
      </c>
      <c r="F108" s="3">
        <v>85004</v>
      </c>
      <c r="G108" s="3" t="s">
        <v>27</v>
      </c>
      <c r="H108" s="11" t="s">
        <v>25</v>
      </c>
      <c r="I108" s="11"/>
      <c r="J108" s="3" t="s">
        <v>26</v>
      </c>
      <c r="K108" s="3" t="s">
        <v>28</v>
      </c>
      <c r="L108" s="3" t="s">
        <v>135</v>
      </c>
      <c r="M108" s="3">
        <v>12</v>
      </c>
      <c r="N108" s="5">
        <v>42967</v>
      </c>
      <c r="O108" s="5">
        <v>42973</v>
      </c>
      <c r="P108" s="5">
        <v>43338</v>
      </c>
      <c r="Q108" s="5">
        <v>43338</v>
      </c>
      <c r="R108" s="5"/>
      <c r="S108" s="5">
        <v>43065</v>
      </c>
      <c r="T108" s="5"/>
      <c r="U108" s="11" t="str">
        <f t="shared" si="14"/>
        <v>CN</v>
      </c>
      <c r="V108" s="3">
        <v>1458</v>
      </c>
      <c r="W108" s="11">
        <f t="shared" si="15"/>
        <v>1326.78</v>
      </c>
      <c r="X108" s="11">
        <f t="shared" si="16"/>
        <v>102.06000000000002</v>
      </c>
      <c r="Y108" s="11">
        <f t="shared" si="17"/>
        <v>29.16</v>
      </c>
      <c r="Z108" s="11">
        <f t="shared" si="18"/>
        <v>0</v>
      </c>
      <c r="AA108" s="11">
        <f t="shared" si="19"/>
        <v>0</v>
      </c>
      <c r="AB108" s="11">
        <f t="shared" si="20"/>
        <v>0.02</v>
      </c>
      <c r="AC108" s="11">
        <f t="shared" si="21"/>
        <v>29.16</v>
      </c>
      <c r="AD108" s="11">
        <f t="shared" si="22"/>
        <v>2.4300000000000002</v>
      </c>
      <c r="AE108" s="11" t="str">
        <f t="shared" si="23"/>
        <v>Partial Amt Paid</v>
      </c>
      <c r="AF108" s="11" t="str">
        <f t="shared" si="27"/>
        <v>Unearned Comm</v>
      </c>
      <c r="AG108" s="11" t="str">
        <f t="shared" si="25"/>
        <v>N</v>
      </c>
      <c r="AH108" s="8" t="str">
        <f t="shared" si="26"/>
        <v>N</v>
      </c>
    </row>
    <row r="109" spans="1:34">
      <c r="A109" s="11">
        <v>108</v>
      </c>
      <c r="B109" s="3" t="s">
        <v>21</v>
      </c>
      <c r="C109" s="3" t="s">
        <v>23</v>
      </c>
      <c r="D109" s="3" t="s">
        <v>22</v>
      </c>
      <c r="E109" s="3" t="s">
        <v>24</v>
      </c>
      <c r="F109" s="3">
        <v>85004</v>
      </c>
      <c r="G109" s="3" t="s">
        <v>27</v>
      </c>
      <c r="H109" s="11" t="s">
        <v>25</v>
      </c>
      <c r="I109" s="11"/>
      <c r="J109" s="3" t="s">
        <v>26</v>
      </c>
      <c r="K109" s="3" t="s">
        <v>28</v>
      </c>
      <c r="L109" s="3" t="s">
        <v>136</v>
      </c>
      <c r="M109" s="3">
        <v>12</v>
      </c>
      <c r="N109" s="5">
        <v>42954</v>
      </c>
      <c r="O109" s="5">
        <v>42957</v>
      </c>
      <c r="P109" s="5">
        <v>43141</v>
      </c>
      <c r="Q109" s="5">
        <v>43141</v>
      </c>
      <c r="R109" s="5"/>
      <c r="S109" s="5">
        <v>43049</v>
      </c>
      <c r="T109" s="5"/>
      <c r="U109" s="11" t="str">
        <f t="shared" si="14"/>
        <v>CN</v>
      </c>
      <c r="V109" s="3">
        <v>1568</v>
      </c>
      <c r="W109" s="11">
        <f t="shared" si="15"/>
        <v>1426.88</v>
      </c>
      <c r="X109" s="11">
        <f t="shared" si="16"/>
        <v>109.76</v>
      </c>
      <c r="Y109" s="11">
        <f t="shared" si="17"/>
        <v>31.36</v>
      </c>
      <c r="Z109" s="11">
        <f t="shared" si="18"/>
        <v>0</v>
      </c>
      <c r="AA109" s="11">
        <f t="shared" si="19"/>
        <v>0</v>
      </c>
      <c r="AB109" s="11">
        <f t="shared" si="20"/>
        <v>0.02</v>
      </c>
      <c r="AC109" s="11">
        <f t="shared" si="21"/>
        <v>31.36</v>
      </c>
      <c r="AD109" s="11">
        <f t="shared" si="22"/>
        <v>2.6133333333333333</v>
      </c>
      <c r="AE109" s="11" t="str">
        <f t="shared" si="23"/>
        <v>Partial Amt Paid</v>
      </c>
      <c r="AF109" s="11" t="str">
        <f t="shared" si="27"/>
        <v>Unearned Comm</v>
      </c>
      <c r="AG109" s="11" t="str">
        <f t="shared" si="25"/>
        <v>N</v>
      </c>
      <c r="AH109" s="8" t="str">
        <f t="shared" si="26"/>
        <v>N</v>
      </c>
    </row>
    <row r="110" spans="1:34">
      <c r="A110" s="11">
        <v>109</v>
      </c>
      <c r="B110" s="3" t="s">
        <v>21</v>
      </c>
      <c r="C110" s="3" t="s">
        <v>23</v>
      </c>
      <c r="D110" s="3" t="s">
        <v>22</v>
      </c>
      <c r="E110" s="3" t="s">
        <v>24</v>
      </c>
      <c r="F110" s="3">
        <v>85004</v>
      </c>
      <c r="G110" s="3" t="s">
        <v>27</v>
      </c>
      <c r="H110" s="11" t="s">
        <v>25</v>
      </c>
      <c r="I110" s="11"/>
      <c r="J110" s="3" t="s">
        <v>26</v>
      </c>
      <c r="K110" s="3" t="s">
        <v>28</v>
      </c>
      <c r="L110" s="3" t="s">
        <v>137</v>
      </c>
      <c r="M110" s="3">
        <v>6</v>
      </c>
      <c r="N110" s="5">
        <v>42983</v>
      </c>
      <c r="O110" s="5">
        <v>42986</v>
      </c>
      <c r="P110" s="5">
        <v>43167</v>
      </c>
      <c r="Q110" s="5">
        <v>43167</v>
      </c>
      <c r="R110" s="5"/>
      <c r="S110" s="5">
        <v>43077</v>
      </c>
      <c r="T110" s="5"/>
      <c r="U110" s="11" t="str">
        <f t="shared" si="14"/>
        <v>CN</v>
      </c>
      <c r="V110" s="3">
        <v>856</v>
      </c>
      <c r="W110" s="11">
        <f t="shared" si="15"/>
        <v>778.96</v>
      </c>
      <c r="X110" s="11">
        <f t="shared" si="16"/>
        <v>59.920000000000009</v>
      </c>
      <c r="Y110" s="11">
        <f t="shared" si="17"/>
        <v>17.12</v>
      </c>
      <c r="Z110" s="11">
        <f t="shared" si="18"/>
        <v>0</v>
      </c>
      <c r="AA110" s="11">
        <f t="shared" si="19"/>
        <v>0</v>
      </c>
      <c r="AB110" s="11">
        <f t="shared" si="20"/>
        <v>0.02</v>
      </c>
      <c r="AC110" s="11">
        <f t="shared" si="21"/>
        <v>17.12</v>
      </c>
      <c r="AD110" s="11">
        <f t="shared" si="22"/>
        <v>2.8533333333333335</v>
      </c>
      <c r="AE110" s="11" t="str">
        <f t="shared" si="23"/>
        <v>Partial Amt Paid</v>
      </c>
      <c r="AF110" s="11" t="str">
        <f t="shared" si="27"/>
        <v>Unearned Comm</v>
      </c>
      <c r="AG110" s="11" t="str">
        <f t="shared" si="25"/>
        <v>N</v>
      </c>
      <c r="AH110" s="8" t="str">
        <f t="shared" si="26"/>
        <v>N</v>
      </c>
    </row>
    <row r="111" spans="1:34">
      <c r="A111" s="11">
        <v>110</v>
      </c>
      <c r="B111" s="3" t="s">
        <v>21</v>
      </c>
      <c r="C111" s="3" t="s">
        <v>23</v>
      </c>
      <c r="D111" s="3" t="s">
        <v>22</v>
      </c>
      <c r="E111" s="3" t="s">
        <v>24</v>
      </c>
      <c r="F111" s="3">
        <v>85004</v>
      </c>
      <c r="G111" s="3" t="s">
        <v>27</v>
      </c>
      <c r="H111" s="11" t="s">
        <v>25</v>
      </c>
      <c r="I111" s="11"/>
      <c r="J111" s="3" t="s">
        <v>26</v>
      </c>
      <c r="K111" s="3" t="s">
        <v>28</v>
      </c>
      <c r="L111" s="3" t="s">
        <v>138</v>
      </c>
      <c r="M111" s="3">
        <v>6</v>
      </c>
      <c r="N111" s="5">
        <v>42979</v>
      </c>
      <c r="O111" s="5">
        <v>42986</v>
      </c>
      <c r="P111" s="5">
        <v>43167</v>
      </c>
      <c r="Q111" s="5">
        <v>43167</v>
      </c>
      <c r="R111" s="5"/>
      <c r="S111" s="5">
        <v>43077</v>
      </c>
      <c r="T111" s="5"/>
      <c r="U111" s="11" t="str">
        <f t="shared" si="14"/>
        <v>CN</v>
      </c>
      <c r="V111" s="3">
        <v>856</v>
      </c>
      <c r="W111" s="11">
        <f t="shared" si="15"/>
        <v>778.96</v>
      </c>
      <c r="X111" s="11">
        <f t="shared" si="16"/>
        <v>59.920000000000009</v>
      </c>
      <c r="Y111" s="11">
        <f t="shared" si="17"/>
        <v>17.12</v>
      </c>
      <c r="Z111" s="11">
        <f t="shared" si="18"/>
        <v>0</v>
      </c>
      <c r="AA111" s="11">
        <f t="shared" si="19"/>
        <v>0</v>
      </c>
      <c r="AB111" s="11">
        <f t="shared" si="20"/>
        <v>0.02</v>
      </c>
      <c r="AC111" s="11">
        <f t="shared" si="21"/>
        <v>17.12</v>
      </c>
      <c r="AD111" s="11">
        <f t="shared" si="22"/>
        <v>2.8533333333333335</v>
      </c>
      <c r="AE111" s="11" t="str">
        <f t="shared" si="23"/>
        <v>Partial Amt Paid</v>
      </c>
      <c r="AF111" s="11" t="str">
        <f t="shared" si="27"/>
        <v>Unearned Comm</v>
      </c>
      <c r="AG111" s="11" t="str">
        <f t="shared" si="25"/>
        <v>N</v>
      </c>
      <c r="AH111" s="8" t="str">
        <f t="shared" si="26"/>
        <v>N</v>
      </c>
    </row>
    <row r="112" spans="1:34">
      <c r="A112" s="11">
        <v>111</v>
      </c>
      <c r="B112" s="3" t="s">
        <v>21</v>
      </c>
      <c r="C112" s="3" t="s">
        <v>23</v>
      </c>
      <c r="D112" s="3" t="s">
        <v>22</v>
      </c>
      <c r="E112" s="3" t="s">
        <v>24</v>
      </c>
      <c r="F112" s="3">
        <v>85004</v>
      </c>
      <c r="G112" s="3" t="s">
        <v>27</v>
      </c>
      <c r="H112" s="11" t="s">
        <v>25</v>
      </c>
      <c r="I112" s="11"/>
      <c r="J112" s="3" t="s">
        <v>26</v>
      </c>
      <c r="K112" s="3" t="s">
        <v>28</v>
      </c>
      <c r="L112" s="3" t="s">
        <v>139</v>
      </c>
      <c r="M112" s="3">
        <v>6</v>
      </c>
      <c r="N112" s="5">
        <v>42993</v>
      </c>
      <c r="O112" s="5">
        <v>42995</v>
      </c>
      <c r="P112" s="5">
        <v>43176</v>
      </c>
      <c r="Q112" s="5">
        <v>43176</v>
      </c>
      <c r="R112" s="5"/>
      <c r="S112" s="5">
        <v>43086</v>
      </c>
      <c r="T112" s="5"/>
      <c r="U112" s="11" t="str">
        <f t="shared" si="14"/>
        <v>CN</v>
      </c>
      <c r="V112" s="3">
        <v>600</v>
      </c>
      <c r="W112" s="11">
        <f t="shared" si="15"/>
        <v>546</v>
      </c>
      <c r="X112" s="11">
        <f t="shared" si="16"/>
        <v>42.000000000000007</v>
      </c>
      <c r="Y112" s="11">
        <f t="shared" si="17"/>
        <v>12</v>
      </c>
      <c r="Z112" s="11">
        <f t="shared" si="18"/>
        <v>0</v>
      </c>
      <c r="AA112" s="11">
        <f t="shared" si="19"/>
        <v>0</v>
      </c>
      <c r="AB112" s="11">
        <f t="shared" si="20"/>
        <v>0.02</v>
      </c>
      <c r="AC112" s="11">
        <f t="shared" si="21"/>
        <v>12</v>
      </c>
      <c r="AD112" s="11">
        <f t="shared" si="22"/>
        <v>2</v>
      </c>
      <c r="AE112" s="11" t="str">
        <f t="shared" si="23"/>
        <v>Partial Amt Paid</v>
      </c>
      <c r="AF112" s="11" t="str">
        <f t="shared" si="27"/>
        <v>Unearned Comm</v>
      </c>
      <c r="AG112" s="11" t="str">
        <f t="shared" si="25"/>
        <v>N</v>
      </c>
      <c r="AH112" s="8" t="str">
        <f t="shared" si="26"/>
        <v>N</v>
      </c>
    </row>
    <row r="113" spans="1:34">
      <c r="A113" s="11">
        <v>112</v>
      </c>
      <c r="B113" s="3" t="s">
        <v>21</v>
      </c>
      <c r="C113" s="3" t="s">
        <v>23</v>
      </c>
      <c r="D113" s="3" t="s">
        <v>22</v>
      </c>
      <c r="E113" s="3" t="s">
        <v>24</v>
      </c>
      <c r="F113" s="3">
        <v>85004</v>
      </c>
      <c r="G113" s="3" t="s">
        <v>27</v>
      </c>
      <c r="H113" s="11" t="s">
        <v>25</v>
      </c>
      <c r="I113" s="11"/>
      <c r="J113" s="3" t="s">
        <v>26</v>
      </c>
      <c r="K113" s="3" t="s">
        <v>28</v>
      </c>
      <c r="L113" s="3" t="s">
        <v>140</v>
      </c>
      <c r="M113" s="3">
        <v>6</v>
      </c>
      <c r="N113" s="5">
        <v>42996</v>
      </c>
      <c r="O113" s="5">
        <v>42999</v>
      </c>
      <c r="P113" s="5">
        <v>43180</v>
      </c>
      <c r="Q113" s="5">
        <v>43180</v>
      </c>
      <c r="R113" s="5"/>
      <c r="S113" s="5">
        <v>43090</v>
      </c>
      <c r="T113" s="5"/>
      <c r="U113" s="11" t="str">
        <f t="shared" si="14"/>
        <v>CN</v>
      </c>
      <c r="V113" s="3">
        <v>568</v>
      </c>
      <c r="W113" s="11">
        <f t="shared" si="15"/>
        <v>516.88</v>
      </c>
      <c r="X113" s="11">
        <f t="shared" si="16"/>
        <v>39.760000000000005</v>
      </c>
      <c r="Y113" s="11">
        <f t="shared" si="17"/>
        <v>11.36</v>
      </c>
      <c r="Z113" s="11">
        <f t="shared" si="18"/>
        <v>0</v>
      </c>
      <c r="AA113" s="11">
        <f t="shared" si="19"/>
        <v>0</v>
      </c>
      <c r="AB113" s="11">
        <f t="shared" si="20"/>
        <v>0.02</v>
      </c>
      <c r="AC113" s="11">
        <f t="shared" si="21"/>
        <v>11.36</v>
      </c>
      <c r="AD113" s="11">
        <f t="shared" si="22"/>
        <v>1.8933333333333333</v>
      </c>
      <c r="AE113" s="11" t="str">
        <f t="shared" si="23"/>
        <v>Partial Amt Paid</v>
      </c>
      <c r="AF113" s="11" t="str">
        <f t="shared" si="27"/>
        <v>Unearned Comm</v>
      </c>
      <c r="AG113" s="11" t="str">
        <f t="shared" si="25"/>
        <v>N</v>
      </c>
      <c r="AH113" s="8" t="str">
        <f t="shared" si="26"/>
        <v>N</v>
      </c>
    </row>
    <row r="114" spans="1:34">
      <c r="A114" s="11">
        <v>113</v>
      </c>
      <c r="B114" s="3" t="s">
        <v>21</v>
      </c>
      <c r="C114" s="3" t="s">
        <v>23</v>
      </c>
      <c r="D114" s="3" t="s">
        <v>22</v>
      </c>
      <c r="E114" s="3" t="s">
        <v>24</v>
      </c>
      <c r="F114" s="3">
        <v>85004</v>
      </c>
      <c r="G114" s="3" t="s">
        <v>27</v>
      </c>
      <c r="H114" s="11" t="s">
        <v>25</v>
      </c>
      <c r="I114" s="11"/>
      <c r="J114" s="3" t="s">
        <v>26</v>
      </c>
      <c r="K114" s="3" t="s">
        <v>28</v>
      </c>
      <c r="L114" s="3" t="s">
        <v>141</v>
      </c>
      <c r="M114" s="3">
        <v>6</v>
      </c>
      <c r="N114" s="5">
        <v>43003</v>
      </c>
      <c r="O114" s="5">
        <v>43008</v>
      </c>
      <c r="P114" s="5">
        <v>43189</v>
      </c>
      <c r="Q114" s="5">
        <v>43189</v>
      </c>
      <c r="R114" s="5"/>
      <c r="S114" s="5">
        <v>43099</v>
      </c>
      <c r="T114" s="5"/>
      <c r="U114" s="11" t="str">
        <f t="shared" si="14"/>
        <v>CN</v>
      </c>
      <c r="V114" s="3">
        <v>458</v>
      </c>
      <c r="W114" s="11">
        <f t="shared" si="15"/>
        <v>416.78000000000003</v>
      </c>
      <c r="X114" s="11">
        <f t="shared" si="16"/>
        <v>32.06</v>
      </c>
      <c r="Y114" s="11">
        <f t="shared" si="17"/>
        <v>9.16</v>
      </c>
      <c r="Z114" s="11">
        <f t="shared" si="18"/>
        <v>0</v>
      </c>
      <c r="AA114" s="11">
        <f t="shared" si="19"/>
        <v>0</v>
      </c>
      <c r="AB114" s="11">
        <f t="shared" si="20"/>
        <v>0.02</v>
      </c>
      <c r="AC114" s="11">
        <f t="shared" si="21"/>
        <v>9.16</v>
      </c>
      <c r="AD114" s="11">
        <f t="shared" si="22"/>
        <v>1.5266666666666666</v>
      </c>
      <c r="AE114" s="11" t="str">
        <f t="shared" si="23"/>
        <v>Partial Amt Paid</v>
      </c>
      <c r="AF114" s="11" t="str">
        <f t="shared" si="27"/>
        <v>Unearned Comm</v>
      </c>
      <c r="AG114" s="11" t="str">
        <f t="shared" si="25"/>
        <v>N</v>
      </c>
      <c r="AH114" s="8" t="str">
        <f t="shared" si="26"/>
        <v>N</v>
      </c>
    </row>
    <row r="115" spans="1:34">
      <c r="A115" s="11">
        <v>114</v>
      </c>
      <c r="B115" s="3" t="s">
        <v>21</v>
      </c>
      <c r="C115" s="3" t="s">
        <v>23</v>
      </c>
      <c r="D115" s="3" t="s">
        <v>22</v>
      </c>
      <c r="E115" s="3" t="s">
        <v>24</v>
      </c>
      <c r="F115" s="3">
        <v>85004</v>
      </c>
      <c r="G115" s="3" t="s">
        <v>27</v>
      </c>
      <c r="H115" s="11" t="s">
        <v>25</v>
      </c>
      <c r="I115" s="11"/>
      <c r="J115" s="3" t="s">
        <v>26</v>
      </c>
      <c r="K115" s="3" t="s">
        <v>28</v>
      </c>
      <c r="L115" s="3" t="s">
        <v>142</v>
      </c>
      <c r="M115" s="3">
        <v>6</v>
      </c>
      <c r="N115" s="5">
        <v>42987</v>
      </c>
      <c r="O115" s="5">
        <v>42991</v>
      </c>
      <c r="P115" s="5">
        <v>43172</v>
      </c>
      <c r="Q115" s="5">
        <v>43172</v>
      </c>
      <c r="R115" s="5"/>
      <c r="S115" s="5">
        <v>43082</v>
      </c>
      <c r="T115" s="5"/>
      <c r="U115" s="11" t="str">
        <f t="shared" si="14"/>
        <v>CN</v>
      </c>
      <c r="V115" s="3">
        <v>540</v>
      </c>
      <c r="W115" s="11">
        <f t="shared" si="15"/>
        <v>491.40000000000003</v>
      </c>
      <c r="X115" s="11">
        <f t="shared" si="16"/>
        <v>37.800000000000004</v>
      </c>
      <c r="Y115" s="11">
        <f t="shared" si="17"/>
        <v>10.8</v>
      </c>
      <c r="Z115" s="11">
        <f t="shared" si="18"/>
        <v>0</v>
      </c>
      <c r="AA115" s="11">
        <f t="shared" si="19"/>
        <v>0</v>
      </c>
      <c r="AB115" s="11">
        <f t="shared" si="20"/>
        <v>0.02</v>
      </c>
      <c r="AC115" s="11">
        <f t="shared" si="21"/>
        <v>10.8</v>
      </c>
      <c r="AD115" s="11">
        <f t="shared" si="22"/>
        <v>1.8</v>
      </c>
      <c r="AE115" s="11" t="str">
        <f t="shared" si="23"/>
        <v>Partial Amt Paid</v>
      </c>
      <c r="AF115" s="11" t="str">
        <f t="shared" si="27"/>
        <v>Unearned Comm</v>
      </c>
      <c r="AG115" s="11" t="str">
        <f t="shared" si="25"/>
        <v>N</v>
      </c>
      <c r="AH115" s="8" t="str">
        <f t="shared" si="26"/>
        <v>N</v>
      </c>
    </row>
    <row r="116" spans="1:34">
      <c r="A116" s="11">
        <v>115</v>
      </c>
      <c r="B116" s="3" t="s">
        <v>21</v>
      </c>
      <c r="C116" s="3" t="s">
        <v>23</v>
      </c>
      <c r="D116" s="3" t="s">
        <v>22</v>
      </c>
      <c r="E116" s="3" t="s">
        <v>24</v>
      </c>
      <c r="F116" s="3">
        <v>85004</v>
      </c>
      <c r="G116" s="3" t="s">
        <v>27</v>
      </c>
      <c r="H116" s="11" t="s">
        <v>25</v>
      </c>
      <c r="I116" s="11"/>
      <c r="J116" s="3" t="s">
        <v>26</v>
      </c>
      <c r="K116" s="3" t="s">
        <v>28</v>
      </c>
      <c r="L116" s="3" t="s">
        <v>143</v>
      </c>
      <c r="M116" s="3">
        <v>6</v>
      </c>
      <c r="N116" s="5">
        <v>42982</v>
      </c>
      <c r="O116" s="5">
        <v>42986</v>
      </c>
      <c r="P116" s="5">
        <v>43167</v>
      </c>
      <c r="Q116" s="5">
        <v>43167</v>
      </c>
      <c r="R116" s="5"/>
      <c r="S116" s="5">
        <v>43077</v>
      </c>
      <c r="T116" s="5"/>
      <c r="U116" s="11" t="str">
        <f t="shared" si="14"/>
        <v>CN</v>
      </c>
      <c r="V116" s="3">
        <v>780</v>
      </c>
      <c r="W116" s="11">
        <f t="shared" si="15"/>
        <v>709.80000000000007</v>
      </c>
      <c r="X116" s="11">
        <f t="shared" si="16"/>
        <v>54.600000000000009</v>
      </c>
      <c r="Y116" s="11">
        <f t="shared" si="17"/>
        <v>15.6</v>
      </c>
      <c r="Z116" s="11">
        <f t="shared" si="18"/>
        <v>0</v>
      </c>
      <c r="AA116" s="11">
        <f t="shared" si="19"/>
        <v>0</v>
      </c>
      <c r="AB116" s="11">
        <f t="shared" si="20"/>
        <v>0.02</v>
      </c>
      <c r="AC116" s="11">
        <f t="shared" si="21"/>
        <v>15.6</v>
      </c>
      <c r="AD116" s="11">
        <f t="shared" si="22"/>
        <v>2.6</v>
      </c>
      <c r="AE116" s="11" t="str">
        <f t="shared" si="23"/>
        <v>Partial Amt Paid</v>
      </c>
      <c r="AF116" s="11" t="str">
        <f t="shared" si="27"/>
        <v>Unearned Comm</v>
      </c>
      <c r="AG116" s="11" t="str">
        <f t="shared" si="25"/>
        <v>N</v>
      </c>
      <c r="AH116" s="8" t="str">
        <f t="shared" si="26"/>
        <v>N</v>
      </c>
    </row>
    <row r="117" spans="1:34">
      <c r="A117" s="11">
        <v>116</v>
      </c>
      <c r="B117" s="3" t="s">
        <v>21</v>
      </c>
      <c r="C117" s="3" t="s">
        <v>23</v>
      </c>
      <c r="D117" s="3" t="s">
        <v>22</v>
      </c>
      <c r="E117" s="3" t="s">
        <v>24</v>
      </c>
      <c r="F117" s="3">
        <v>85004</v>
      </c>
      <c r="G117" s="3" t="s">
        <v>27</v>
      </c>
      <c r="H117" s="11" t="s">
        <v>25</v>
      </c>
      <c r="I117" s="11"/>
      <c r="J117" s="3" t="s">
        <v>26</v>
      </c>
      <c r="K117" s="3" t="s">
        <v>28</v>
      </c>
      <c r="L117" s="3" t="s">
        <v>144</v>
      </c>
      <c r="M117" s="3">
        <v>6</v>
      </c>
      <c r="N117" s="5">
        <v>42990</v>
      </c>
      <c r="O117" s="5">
        <v>42994</v>
      </c>
      <c r="P117" s="5">
        <v>43175</v>
      </c>
      <c r="Q117" s="5">
        <v>43175</v>
      </c>
      <c r="R117" s="5"/>
      <c r="S117" s="5">
        <v>43085</v>
      </c>
      <c r="T117" s="5"/>
      <c r="U117" s="11" t="str">
        <f t="shared" si="14"/>
        <v>CN</v>
      </c>
      <c r="V117" s="3">
        <v>958</v>
      </c>
      <c r="W117" s="11">
        <f t="shared" si="15"/>
        <v>871.78000000000009</v>
      </c>
      <c r="X117" s="11">
        <f t="shared" si="16"/>
        <v>67.06</v>
      </c>
      <c r="Y117" s="11">
        <f t="shared" si="17"/>
        <v>19.16</v>
      </c>
      <c r="Z117" s="11">
        <f t="shared" si="18"/>
        <v>0</v>
      </c>
      <c r="AA117" s="11">
        <f t="shared" si="19"/>
        <v>0</v>
      </c>
      <c r="AB117" s="11">
        <f t="shared" si="20"/>
        <v>0.02</v>
      </c>
      <c r="AC117" s="11">
        <f t="shared" si="21"/>
        <v>19.16</v>
      </c>
      <c r="AD117" s="11">
        <f t="shared" si="22"/>
        <v>3.1933333333333334</v>
      </c>
      <c r="AE117" s="11" t="str">
        <f t="shared" si="23"/>
        <v>Partial Amt Paid</v>
      </c>
      <c r="AF117" s="11" t="str">
        <f t="shared" si="27"/>
        <v>Unearned Comm</v>
      </c>
      <c r="AG117" s="11" t="str">
        <f t="shared" si="25"/>
        <v>N</v>
      </c>
      <c r="AH117" s="8" t="str">
        <f t="shared" si="26"/>
        <v>N</v>
      </c>
    </row>
    <row r="118" spans="1:34">
      <c r="A118" s="11">
        <v>117</v>
      </c>
      <c r="B118" s="3" t="s">
        <v>21</v>
      </c>
      <c r="C118" s="3" t="s">
        <v>23</v>
      </c>
      <c r="D118" s="3" t="s">
        <v>22</v>
      </c>
      <c r="E118" s="3" t="s">
        <v>24</v>
      </c>
      <c r="F118" s="3">
        <v>85004</v>
      </c>
      <c r="G118" s="3" t="s">
        <v>27</v>
      </c>
      <c r="H118" s="11" t="s">
        <v>25</v>
      </c>
      <c r="I118" s="11"/>
      <c r="J118" s="3" t="s">
        <v>26</v>
      </c>
      <c r="K118" s="3" t="s">
        <v>28</v>
      </c>
      <c r="L118" s="3" t="s">
        <v>145</v>
      </c>
      <c r="M118" s="3">
        <v>6</v>
      </c>
      <c r="N118" s="5">
        <v>43006</v>
      </c>
      <c r="O118" s="5">
        <v>43008</v>
      </c>
      <c r="P118" s="5">
        <v>43189</v>
      </c>
      <c r="Q118" s="5">
        <v>43189</v>
      </c>
      <c r="R118" s="5"/>
      <c r="S118" s="5">
        <v>43099</v>
      </c>
      <c r="T118" s="5"/>
      <c r="U118" s="11" t="str">
        <f t="shared" si="14"/>
        <v>CN</v>
      </c>
      <c r="V118" s="3">
        <v>786</v>
      </c>
      <c r="W118" s="11">
        <f t="shared" si="15"/>
        <v>715.26</v>
      </c>
      <c r="X118" s="11">
        <f t="shared" si="16"/>
        <v>55.02</v>
      </c>
      <c r="Y118" s="11">
        <f t="shared" si="17"/>
        <v>15.72</v>
      </c>
      <c r="Z118" s="11">
        <f t="shared" si="18"/>
        <v>0</v>
      </c>
      <c r="AA118" s="11">
        <f t="shared" si="19"/>
        <v>0</v>
      </c>
      <c r="AB118" s="11">
        <f t="shared" si="20"/>
        <v>0.02</v>
      </c>
      <c r="AC118" s="11">
        <f t="shared" si="21"/>
        <v>15.72</v>
      </c>
      <c r="AD118" s="11">
        <f t="shared" si="22"/>
        <v>2.62</v>
      </c>
      <c r="AE118" s="11" t="str">
        <f t="shared" si="23"/>
        <v>Partial Amt Paid</v>
      </c>
      <c r="AF118" s="11" t="str">
        <f t="shared" si="27"/>
        <v>Unearned Comm</v>
      </c>
      <c r="AG118" s="11" t="str">
        <f t="shared" si="25"/>
        <v>N</v>
      </c>
      <c r="AH118" s="8" t="str">
        <f t="shared" si="26"/>
        <v>N</v>
      </c>
    </row>
    <row r="119" spans="1:34">
      <c r="A119" s="11">
        <v>118</v>
      </c>
      <c r="B119" s="3" t="s">
        <v>21</v>
      </c>
      <c r="C119" s="3" t="s">
        <v>23</v>
      </c>
      <c r="D119" s="3" t="s">
        <v>22</v>
      </c>
      <c r="E119" s="3" t="s">
        <v>24</v>
      </c>
      <c r="F119" s="3">
        <v>85004</v>
      </c>
      <c r="G119" s="3" t="s">
        <v>27</v>
      </c>
      <c r="H119" s="11" t="s">
        <v>25</v>
      </c>
      <c r="I119" s="11"/>
      <c r="J119" s="3" t="s">
        <v>26</v>
      </c>
      <c r="K119" s="3" t="s">
        <v>28</v>
      </c>
      <c r="L119" s="3" t="s">
        <v>146</v>
      </c>
      <c r="M119" s="3">
        <v>6</v>
      </c>
      <c r="N119" s="5">
        <v>43011</v>
      </c>
      <c r="O119" s="5">
        <v>43017</v>
      </c>
      <c r="P119" s="5">
        <v>43199</v>
      </c>
      <c r="Q119" s="5">
        <v>43199</v>
      </c>
      <c r="R119" s="5"/>
      <c r="S119" s="5">
        <v>43109</v>
      </c>
      <c r="T119" s="5"/>
      <c r="U119" s="11" t="str">
        <f t="shared" si="14"/>
        <v>CN</v>
      </c>
      <c r="V119" s="3">
        <v>865</v>
      </c>
      <c r="W119" s="11">
        <f t="shared" si="15"/>
        <v>787.15</v>
      </c>
      <c r="X119" s="11">
        <f t="shared" si="16"/>
        <v>60.550000000000004</v>
      </c>
      <c r="Y119" s="11">
        <f t="shared" si="17"/>
        <v>17.3</v>
      </c>
      <c r="Z119" s="11">
        <f t="shared" si="18"/>
        <v>0</v>
      </c>
      <c r="AA119" s="11">
        <f t="shared" si="19"/>
        <v>0</v>
      </c>
      <c r="AB119" s="11">
        <f t="shared" si="20"/>
        <v>0.02</v>
      </c>
      <c r="AC119" s="11">
        <f t="shared" si="21"/>
        <v>17.3</v>
      </c>
      <c r="AD119" s="11">
        <f t="shared" si="22"/>
        <v>2.8833333333333333</v>
      </c>
      <c r="AE119" s="11" t="str">
        <f t="shared" si="23"/>
        <v>Partial Amt Paid</v>
      </c>
      <c r="AF119" s="11" t="str">
        <f t="shared" si="27"/>
        <v>Unearned Comm</v>
      </c>
      <c r="AG119" s="11" t="str">
        <f t="shared" si="25"/>
        <v>N</v>
      </c>
      <c r="AH119" s="8" t="str">
        <f t="shared" si="26"/>
        <v>N</v>
      </c>
    </row>
    <row r="120" spans="1:34">
      <c r="A120" s="11">
        <v>119</v>
      </c>
      <c r="B120" s="3" t="s">
        <v>21</v>
      </c>
      <c r="C120" s="3" t="s">
        <v>23</v>
      </c>
      <c r="D120" s="3" t="s">
        <v>22</v>
      </c>
      <c r="E120" s="3" t="s">
        <v>24</v>
      </c>
      <c r="F120" s="3">
        <v>85004</v>
      </c>
      <c r="G120" s="3" t="s">
        <v>27</v>
      </c>
      <c r="H120" s="11" t="s">
        <v>25</v>
      </c>
      <c r="I120" s="11"/>
      <c r="J120" s="3" t="s">
        <v>26</v>
      </c>
      <c r="K120" s="3" t="s">
        <v>28</v>
      </c>
      <c r="L120" s="3" t="s">
        <v>147</v>
      </c>
      <c r="M120" s="3">
        <v>6</v>
      </c>
      <c r="N120" s="5">
        <v>43019</v>
      </c>
      <c r="O120" s="5">
        <v>43022</v>
      </c>
      <c r="P120" s="5">
        <v>43204</v>
      </c>
      <c r="Q120" s="5">
        <v>43204</v>
      </c>
      <c r="R120" s="5"/>
      <c r="S120" s="5">
        <v>43114</v>
      </c>
      <c r="T120" s="5"/>
      <c r="U120" s="11" t="str">
        <f t="shared" si="14"/>
        <v>CN</v>
      </c>
      <c r="V120" s="3">
        <v>515</v>
      </c>
      <c r="W120" s="11">
        <f t="shared" si="15"/>
        <v>468.65000000000003</v>
      </c>
      <c r="X120" s="11">
        <f t="shared" si="16"/>
        <v>36.050000000000004</v>
      </c>
      <c r="Y120" s="11">
        <f t="shared" si="17"/>
        <v>10.3</v>
      </c>
      <c r="Z120" s="11">
        <f t="shared" si="18"/>
        <v>0</v>
      </c>
      <c r="AA120" s="11">
        <f t="shared" si="19"/>
        <v>0</v>
      </c>
      <c r="AB120" s="11">
        <f t="shared" si="20"/>
        <v>0.02</v>
      </c>
      <c r="AC120" s="11">
        <f t="shared" si="21"/>
        <v>10.3</v>
      </c>
      <c r="AD120" s="11">
        <f t="shared" si="22"/>
        <v>1.7166666666666668</v>
      </c>
      <c r="AE120" s="11" t="str">
        <f t="shared" si="23"/>
        <v>Partial Amt Paid</v>
      </c>
      <c r="AF120" s="11" t="str">
        <f t="shared" si="27"/>
        <v>Unearned Comm</v>
      </c>
      <c r="AG120" s="11" t="str">
        <f t="shared" si="25"/>
        <v>N</v>
      </c>
      <c r="AH120" s="8" t="str">
        <f t="shared" si="26"/>
        <v>N</v>
      </c>
    </row>
    <row r="121" spans="1:34">
      <c r="A121" s="11">
        <v>120</v>
      </c>
      <c r="B121" s="3" t="s">
        <v>21</v>
      </c>
      <c r="C121" s="3" t="s">
        <v>23</v>
      </c>
      <c r="D121" s="3" t="s">
        <v>22</v>
      </c>
      <c r="E121" s="3" t="s">
        <v>24</v>
      </c>
      <c r="F121" s="3">
        <v>85004</v>
      </c>
      <c r="G121" s="3" t="s">
        <v>27</v>
      </c>
      <c r="H121" s="11" t="s">
        <v>25</v>
      </c>
      <c r="I121" s="11"/>
      <c r="J121" s="3" t="s">
        <v>26</v>
      </c>
      <c r="K121" s="3" t="s">
        <v>28</v>
      </c>
      <c r="L121" s="3" t="s">
        <v>148</v>
      </c>
      <c r="M121" s="3">
        <v>6</v>
      </c>
      <c r="N121" s="5">
        <v>43029</v>
      </c>
      <c r="O121" s="5">
        <v>43035</v>
      </c>
      <c r="P121" s="5">
        <v>43217</v>
      </c>
      <c r="Q121" s="5">
        <v>43217</v>
      </c>
      <c r="R121" s="5"/>
      <c r="S121" s="5">
        <v>43127</v>
      </c>
      <c r="T121" s="5"/>
      <c r="U121" s="11" t="str">
        <f t="shared" si="14"/>
        <v>CN</v>
      </c>
      <c r="V121" s="3">
        <v>700</v>
      </c>
      <c r="W121" s="11">
        <f t="shared" si="15"/>
        <v>637</v>
      </c>
      <c r="X121" s="11">
        <f t="shared" si="16"/>
        <v>49.000000000000007</v>
      </c>
      <c r="Y121" s="11">
        <f t="shared" si="17"/>
        <v>14</v>
      </c>
      <c r="Z121" s="11">
        <f t="shared" si="18"/>
        <v>0</v>
      </c>
      <c r="AA121" s="11">
        <f t="shared" si="19"/>
        <v>0</v>
      </c>
      <c r="AB121" s="11">
        <f t="shared" si="20"/>
        <v>0.02</v>
      </c>
      <c r="AC121" s="11">
        <f t="shared" si="21"/>
        <v>14</v>
      </c>
      <c r="AD121" s="11">
        <f t="shared" si="22"/>
        <v>2.3333333333333335</v>
      </c>
      <c r="AE121" s="11" t="str">
        <f t="shared" si="23"/>
        <v>Partial Amt Paid</v>
      </c>
      <c r="AF121" s="11" t="str">
        <f t="shared" si="27"/>
        <v>Unearned Comm</v>
      </c>
      <c r="AG121" s="11" t="str">
        <f t="shared" si="25"/>
        <v>N</v>
      </c>
      <c r="AH121" s="8" t="str">
        <f t="shared" si="26"/>
        <v>N</v>
      </c>
    </row>
    <row r="122" spans="1:34">
      <c r="A122" s="11">
        <v>121</v>
      </c>
      <c r="B122" s="3" t="s">
        <v>21</v>
      </c>
      <c r="C122" s="3" t="s">
        <v>23</v>
      </c>
      <c r="D122" s="3" t="s">
        <v>22</v>
      </c>
      <c r="E122" s="3" t="s">
        <v>24</v>
      </c>
      <c r="F122" s="3">
        <v>85004</v>
      </c>
      <c r="G122" s="3" t="s">
        <v>27</v>
      </c>
      <c r="H122" s="11" t="s">
        <v>25</v>
      </c>
      <c r="I122" s="11"/>
      <c r="J122" s="3" t="s">
        <v>26</v>
      </c>
      <c r="K122" s="3" t="s">
        <v>28</v>
      </c>
      <c r="L122" s="3" t="s">
        <v>149</v>
      </c>
      <c r="M122" s="3">
        <v>6</v>
      </c>
      <c r="N122" s="5">
        <v>43014</v>
      </c>
      <c r="O122" s="5">
        <v>43018</v>
      </c>
      <c r="P122" s="5">
        <v>43200</v>
      </c>
      <c r="Q122" s="5">
        <v>43200</v>
      </c>
      <c r="R122" s="5"/>
      <c r="S122" s="5">
        <v>43081</v>
      </c>
      <c r="T122" s="5"/>
      <c r="U122" s="11" t="str">
        <f t="shared" si="14"/>
        <v>CN</v>
      </c>
      <c r="V122" s="3">
        <v>569</v>
      </c>
      <c r="W122" s="11">
        <f t="shared" si="15"/>
        <v>517.79</v>
      </c>
      <c r="X122" s="11">
        <f t="shared" si="16"/>
        <v>39.830000000000005</v>
      </c>
      <c r="Y122" s="11">
        <f t="shared" si="17"/>
        <v>11.38</v>
      </c>
      <c r="Z122" s="11">
        <f t="shared" si="18"/>
        <v>0</v>
      </c>
      <c r="AA122" s="11">
        <f t="shared" si="19"/>
        <v>0</v>
      </c>
      <c r="AB122" s="11">
        <f t="shared" si="20"/>
        <v>0.02</v>
      </c>
      <c r="AC122" s="11">
        <f t="shared" si="21"/>
        <v>11.38</v>
      </c>
      <c r="AD122" s="11">
        <f t="shared" si="22"/>
        <v>1.8966666666666667</v>
      </c>
      <c r="AE122" s="11" t="str">
        <f t="shared" si="23"/>
        <v>Partial Amt Paid</v>
      </c>
      <c r="AF122" s="11" t="str">
        <f t="shared" si="27"/>
        <v>Unearned Comm</v>
      </c>
      <c r="AG122" s="11" t="str">
        <f t="shared" si="25"/>
        <v>N</v>
      </c>
      <c r="AH122" s="8" t="str">
        <f t="shared" si="26"/>
        <v>N</v>
      </c>
    </row>
    <row r="123" spans="1:34">
      <c r="A123" s="11">
        <v>122</v>
      </c>
      <c r="B123" s="3" t="s">
        <v>21</v>
      </c>
      <c r="C123" s="3" t="s">
        <v>23</v>
      </c>
      <c r="D123" s="3" t="s">
        <v>22</v>
      </c>
      <c r="E123" s="3" t="s">
        <v>24</v>
      </c>
      <c r="F123" s="3">
        <v>85004</v>
      </c>
      <c r="G123" s="3" t="s">
        <v>27</v>
      </c>
      <c r="H123" s="11" t="s">
        <v>25</v>
      </c>
      <c r="I123" s="11"/>
      <c r="J123" s="3" t="s">
        <v>26</v>
      </c>
      <c r="K123" s="3" t="s">
        <v>28</v>
      </c>
      <c r="L123" s="3" t="s">
        <v>150</v>
      </c>
      <c r="M123" s="3">
        <v>6</v>
      </c>
      <c r="N123" s="5">
        <v>43024</v>
      </c>
      <c r="O123" s="5">
        <v>43029</v>
      </c>
      <c r="P123" s="5">
        <v>43211</v>
      </c>
      <c r="Q123" s="5">
        <v>43211</v>
      </c>
      <c r="R123" s="5"/>
      <c r="S123" s="5">
        <v>43121</v>
      </c>
      <c r="T123" s="5"/>
      <c r="U123" s="11" t="str">
        <f t="shared" si="14"/>
        <v>CN</v>
      </c>
      <c r="V123" s="3">
        <v>854</v>
      </c>
      <c r="W123" s="11">
        <f t="shared" si="15"/>
        <v>777.14</v>
      </c>
      <c r="X123" s="11">
        <f t="shared" si="16"/>
        <v>59.780000000000008</v>
      </c>
      <c r="Y123" s="11">
        <f t="shared" si="17"/>
        <v>17.080000000000002</v>
      </c>
      <c r="Z123" s="11">
        <f t="shared" si="18"/>
        <v>0</v>
      </c>
      <c r="AA123" s="11">
        <f t="shared" si="19"/>
        <v>0</v>
      </c>
      <c r="AB123" s="11">
        <f t="shared" si="20"/>
        <v>0.02</v>
      </c>
      <c r="AC123" s="11">
        <f t="shared" si="21"/>
        <v>17.080000000000002</v>
      </c>
      <c r="AD123" s="11">
        <f t="shared" si="22"/>
        <v>2.8466666666666671</v>
      </c>
      <c r="AE123" s="11" t="str">
        <f t="shared" si="23"/>
        <v>Partial Amt Paid</v>
      </c>
      <c r="AF123" s="11" t="str">
        <f t="shared" si="27"/>
        <v>Unearned Comm</v>
      </c>
      <c r="AG123" s="11" t="str">
        <f t="shared" si="25"/>
        <v>N</v>
      </c>
      <c r="AH123" s="8" t="str">
        <f t="shared" si="26"/>
        <v>N</v>
      </c>
    </row>
    <row r="124" spans="1:34">
      <c r="A124" s="11">
        <v>123</v>
      </c>
      <c r="B124" s="3" t="s">
        <v>21</v>
      </c>
      <c r="C124" s="3" t="s">
        <v>23</v>
      </c>
      <c r="D124" s="3" t="s">
        <v>22</v>
      </c>
      <c r="E124" s="3" t="s">
        <v>24</v>
      </c>
      <c r="F124" s="3">
        <v>85004</v>
      </c>
      <c r="G124" s="3" t="s">
        <v>27</v>
      </c>
      <c r="H124" s="11" t="s">
        <v>25</v>
      </c>
      <c r="I124" s="11"/>
      <c r="J124" s="3" t="s">
        <v>26</v>
      </c>
      <c r="K124" s="3" t="s">
        <v>28</v>
      </c>
      <c r="L124" s="3" t="s">
        <v>151</v>
      </c>
      <c r="M124" s="3">
        <v>6</v>
      </c>
      <c r="N124" s="5">
        <v>43032</v>
      </c>
      <c r="O124" s="5">
        <v>43035</v>
      </c>
      <c r="P124" s="5">
        <v>43217</v>
      </c>
      <c r="Q124" s="5">
        <v>43217</v>
      </c>
      <c r="R124" s="5"/>
      <c r="S124" s="5">
        <v>43127</v>
      </c>
      <c r="T124" s="5"/>
      <c r="U124" s="11" t="str">
        <f t="shared" si="14"/>
        <v>CN</v>
      </c>
      <c r="V124" s="3">
        <v>569</v>
      </c>
      <c r="W124" s="11">
        <f t="shared" si="15"/>
        <v>517.79</v>
      </c>
      <c r="X124" s="11">
        <f t="shared" si="16"/>
        <v>39.830000000000005</v>
      </c>
      <c r="Y124" s="11">
        <f t="shared" si="17"/>
        <v>11.38</v>
      </c>
      <c r="Z124" s="11">
        <f t="shared" si="18"/>
        <v>0</v>
      </c>
      <c r="AA124" s="11">
        <f t="shared" si="19"/>
        <v>0</v>
      </c>
      <c r="AB124" s="11">
        <f t="shared" si="20"/>
        <v>0.02</v>
      </c>
      <c r="AC124" s="11">
        <f t="shared" si="21"/>
        <v>11.38</v>
      </c>
      <c r="AD124" s="11">
        <f t="shared" si="22"/>
        <v>1.8966666666666667</v>
      </c>
      <c r="AE124" s="11" t="str">
        <f t="shared" si="23"/>
        <v>Partial Amt Paid</v>
      </c>
      <c r="AF124" s="11" t="str">
        <f t="shared" si="27"/>
        <v>Unearned Comm</v>
      </c>
      <c r="AG124" s="11" t="str">
        <f t="shared" si="25"/>
        <v>N</v>
      </c>
      <c r="AH124" s="8" t="str">
        <f t="shared" si="26"/>
        <v>N</v>
      </c>
    </row>
    <row r="125" spans="1:34">
      <c r="A125" s="11">
        <v>124</v>
      </c>
      <c r="B125" s="3" t="s">
        <v>21</v>
      </c>
      <c r="C125" s="3" t="s">
        <v>23</v>
      </c>
      <c r="D125" s="3" t="s">
        <v>22</v>
      </c>
      <c r="E125" s="3" t="s">
        <v>24</v>
      </c>
      <c r="F125" s="3">
        <v>85004</v>
      </c>
      <c r="G125" s="3" t="s">
        <v>27</v>
      </c>
      <c r="H125" s="11" t="s">
        <v>25</v>
      </c>
      <c r="I125" s="11"/>
      <c r="J125" s="3" t="s">
        <v>26</v>
      </c>
      <c r="K125" s="3" t="s">
        <v>28</v>
      </c>
      <c r="L125" s="3" t="s">
        <v>152</v>
      </c>
      <c r="M125" s="3">
        <v>6</v>
      </c>
      <c r="N125" s="5">
        <v>43040</v>
      </c>
      <c r="O125" s="5">
        <v>43045</v>
      </c>
      <c r="P125" s="5">
        <v>43226</v>
      </c>
      <c r="Q125" s="5">
        <v>43226</v>
      </c>
      <c r="R125" s="5"/>
      <c r="S125" s="5">
        <v>43137</v>
      </c>
      <c r="T125" s="5"/>
      <c r="U125" s="11" t="str">
        <f t="shared" si="14"/>
        <v>CN</v>
      </c>
      <c r="V125" s="3">
        <v>580</v>
      </c>
      <c r="W125" s="11">
        <f t="shared" si="15"/>
        <v>527.80000000000007</v>
      </c>
      <c r="X125" s="11">
        <f t="shared" si="16"/>
        <v>40.6</v>
      </c>
      <c r="Y125" s="11">
        <f t="shared" si="17"/>
        <v>11.6</v>
      </c>
      <c r="Z125" s="11">
        <f t="shared" si="18"/>
        <v>0</v>
      </c>
      <c r="AA125" s="11">
        <f t="shared" si="19"/>
        <v>0</v>
      </c>
      <c r="AB125" s="11">
        <f t="shared" si="20"/>
        <v>0.02</v>
      </c>
      <c r="AC125" s="11">
        <f t="shared" si="21"/>
        <v>11.6</v>
      </c>
      <c r="AD125" s="11">
        <f t="shared" si="22"/>
        <v>1.9333333333333333</v>
      </c>
      <c r="AE125" s="11" t="str">
        <f t="shared" si="23"/>
        <v>Partial Amt Paid</v>
      </c>
      <c r="AF125" s="11" t="str">
        <f t="shared" si="27"/>
        <v>Unearned Comm</v>
      </c>
      <c r="AG125" s="11" t="str">
        <f t="shared" si="25"/>
        <v>N</v>
      </c>
      <c r="AH125" s="8" t="str">
        <f t="shared" si="26"/>
        <v>N</v>
      </c>
    </row>
    <row r="126" spans="1:34">
      <c r="A126" s="11">
        <v>125</v>
      </c>
      <c r="B126" s="3" t="s">
        <v>21</v>
      </c>
      <c r="C126" s="3" t="s">
        <v>23</v>
      </c>
      <c r="D126" s="3" t="s">
        <v>22</v>
      </c>
      <c r="E126" s="3" t="s">
        <v>24</v>
      </c>
      <c r="F126" s="3">
        <v>85004</v>
      </c>
      <c r="G126" s="3" t="s">
        <v>27</v>
      </c>
      <c r="H126" s="11" t="s">
        <v>25</v>
      </c>
      <c r="I126" s="11"/>
      <c r="J126" s="3" t="s">
        <v>26</v>
      </c>
      <c r="K126" s="3" t="s">
        <v>28</v>
      </c>
      <c r="L126" s="3" t="s">
        <v>153</v>
      </c>
      <c r="M126" s="3">
        <v>6</v>
      </c>
      <c r="N126" s="5">
        <v>43048</v>
      </c>
      <c r="O126" s="5">
        <v>43054</v>
      </c>
      <c r="P126" s="5">
        <v>43235</v>
      </c>
      <c r="Q126" s="5">
        <v>43235</v>
      </c>
      <c r="R126" s="5"/>
      <c r="S126" s="5">
        <v>43146</v>
      </c>
      <c r="T126" s="5"/>
      <c r="U126" s="11" t="str">
        <f t="shared" si="14"/>
        <v>CN</v>
      </c>
      <c r="V126" s="3">
        <v>650</v>
      </c>
      <c r="W126" s="11">
        <f t="shared" si="15"/>
        <v>591.5</v>
      </c>
      <c r="X126" s="11">
        <f t="shared" si="16"/>
        <v>45.500000000000007</v>
      </c>
      <c r="Y126" s="11">
        <f t="shared" si="17"/>
        <v>13</v>
      </c>
      <c r="Z126" s="11">
        <f t="shared" si="18"/>
        <v>0</v>
      </c>
      <c r="AA126" s="11">
        <f t="shared" si="19"/>
        <v>0</v>
      </c>
      <c r="AB126" s="11">
        <f t="shared" si="20"/>
        <v>0.02</v>
      </c>
      <c r="AC126" s="11">
        <f t="shared" si="21"/>
        <v>13</v>
      </c>
      <c r="AD126" s="11">
        <f t="shared" si="22"/>
        <v>2.1666666666666665</v>
      </c>
      <c r="AE126" s="11" t="str">
        <f t="shared" si="23"/>
        <v>Partial Amt Paid</v>
      </c>
      <c r="AF126" s="11" t="str">
        <f t="shared" si="27"/>
        <v>Unearned Comm</v>
      </c>
      <c r="AG126" s="11" t="str">
        <f t="shared" si="25"/>
        <v>N</v>
      </c>
      <c r="AH126" s="8" t="str">
        <f t="shared" si="26"/>
        <v>N</v>
      </c>
    </row>
    <row r="127" spans="1:34">
      <c r="A127" s="11">
        <v>126</v>
      </c>
      <c r="B127" s="3" t="s">
        <v>21</v>
      </c>
      <c r="C127" s="3" t="s">
        <v>23</v>
      </c>
      <c r="D127" s="3" t="s">
        <v>22</v>
      </c>
      <c r="E127" s="3" t="s">
        <v>24</v>
      </c>
      <c r="F127" s="3">
        <v>85004</v>
      </c>
      <c r="G127" s="3" t="s">
        <v>27</v>
      </c>
      <c r="H127" s="11" t="s">
        <v>25</v>
      </c>
      <c r="I127" s="11"/>
      <c r="J127" s="3" t="s">
        <v>26</v>
      </c>
      <c r="K127" s="3" t="s">
        <v>28</v>
      </c>
      <c r="L127" s="3" t="s">
        <v>154</v>
      </c>
      <c r="M127" s="3">
        <v>6</v>
      </c>
      <c r="N127" s="5">
        <v>43055</v>
      </c>
      <c r="O127" s="5">
        <v>43059</v>
      </c>
      <c r="P127" s="5">
        <v>43240</v>
      </c>
      <c r="Q127" s="5">
        <v>43240</v>
      </c>
      <c r="R127" s="5"/>
      <c r="S127" s="5">
        <v>43151</v>
      </c>
      <c r="T127" s="5"/>
      <c r="U127" s="11" t="str">
        <f t="shared" si="14"/>
        <v>CN</v>
      </c>
      <c r="V127" s="3">
        <v>900</v>
      </c>
      <c r="W127" s="11">
        <f t="shared" si="15"/>
        <v>819</v>
      </c>
      <c r="X127" s="11">
        <f t="shared" si="16"/>
        <v>63.000000000000007</v>
      </c>
      <c r="Y127" s="11">
        <f t="shared" si="17"/>
        <v>18</v>
      </c>
      <c r="Z127" s="11">
        <f t="shared" si="18"/>
        <v>0</v>
      </c>
      <c r="AA127" s="11">
        <f t="shared" si="19"/>
        <v>0</v>
      </c>
      <c r="AB127" s="11">
        <f t="shared" si="20"/>
        <v>0.02</v>
      </c>
      <c r="AC127" s="11">
        <f t="shared" si="21"/>
        <v>18</v>
      </c>
      <c r="AD127" s="11">
        <f t="shared" si="22"/>
        <v>3</v>
      </c>
      <c r="AE127" s="11" t="str">
        <f t="shared" si="23"/>
        <v>Partial Amt Paid</v>
      </c>
      <c r="AF127" s="11" t="str">
        <f t="shared" si="27"/>
        <v>Unearned Comm</v>
      </c>
      <c r="AG127" s="11" t="str">
        <f t="shared" si="25"/>
        <v>N</v>
      </c>
      <c r="AH127" s="8" t="str">
        <f t="shared" si="26"/>
        <v>N</v>
      </c>
    </row>
    <row r="128" spans="1:34">
      <c r="A128" s="11">
        <v>127</v>
      </c>
      <c r="B128" s="3" t="s">
        <v>21</v>
      </c>
      <c r="C128" s="3" t="s">
        <v>23</v>
      </c>
      <c r="D128" s="3" t="s">
        <v>22</v>
      </c>
      <c r="E128" s="3" t="s">
        <v>24</v>
      </c>
      <c r="F128" s="3">
        <v>85004</v>
      </c>
      <c r="G128" s="3" t="s">
        <v>27</v>
      </c>
      <c r="H128" s="11" t="s">
        <v>25</v>
      </c>
      <c r="I128" s="11"/>
      <c r="J128" s="3" t="s">
        <v>26</v>
      </c>
      <c r="K128" s="3" t="s">
        <v>28</v>
      </c>
      <c r="L128" s="3" t="s">
        <v>155</v>
      </c>
      <c r="M128" s="3">
        <v>6</v>
      </c>
      <c r="N128" s="5">
        <v>43060</v>
      </c>
      <c r="O128" s="5">
        <v>43063</v>
      </c>
      <c r="P128" s="5">
        <v>43244</v>
      </c>
      <c r="Q128" s="5">
        <v>43244</v>
      </c>
      <c r="R128" s="5"/>
      <c r="S128" s="5">
        <v>43155</v>
      </c>
      <c r="T128" s="5"/>
      <c r="U128" s="11" t="str">
        <f t="shared" si="14"/>
        <v>CN</v>
      </c>
      <c r="V128" s="3">
        <v>750</v>
      </c>
      <c r="W128" s="11">
        <f t="shared" si="15"/>
        <v>682.5</v>
      </c>
      <c r="X128" s="11">
        <f t="shared" si="16"/>
        <v>52.500000000000007</v>
      </c>
      <c r="Y128" s="11">
        <f t="shared" si="17"/>
        <v>15</v>
      </c>
      <c r="Z128" s="11">
        <f t="shared" si="18"/>
        <v>0</v>
      </c>
      <c r="AA128" s="11">
        <f t="shared" si="19"/>
        <v>0</v>
      </c>
      <c r="AB128" s="11">
        <f t="shared" si="20"/>
        <v>0.02</v>
      </c>
      <c r="AC128" s="11">
        <f t="shared" si="21"/>
        <v>15</v>
      </c>
      <c r="AD128" s="11">
        <f t="shared" si="22"/>
        <v>2.5</v>
      </c>
      <c r="AE128" s="11" t="str">
        <f t="shared" si="23"/>
        <v>Partial Amt Paid</v>
      </c>
      <c r="AF128" s="11" t="str">
        <f t="shared" si="27"/>
        <v>Unearned Comm</v>
      </c>
      <c r="AG128" s="11" t="str">
        <f t="shared" si="25"/>
        <v>N</v>
      </c>
      <c r="AH128" s="8" t="str">
        <f t="shared" si="26"/>
        <v>N</v>
      </c>
    </row>
    <row r="129" spans="1:34">
      <c r="A129" s="11">
        <v>128</v>
      </c>
      <c r="B129" s="3" t="s">
        <v>21</v>
      </c>
      <c r="C129" s="3" t="s">
        <v>23</v>
      </c>
      <c r="D129" s="3" t="s">
        <v>22</v>
      </c>
      <c r="E129" s="3" t="s">
        <v>24</v>
      </c>
      <c r="F129" s="3">
        <v>85004</v>
      </c>
      <c r="G129" s="3" t="s">
        <v>27</v>
      </c>
      <c r="H129" s="11" t="s">
        <v>25</v>
      </c>
      <c r="I129" s="11"/>
      <c r="J129" s="3" t="s">
        <v>26</v>
      </c>
      <c r="K129" s="3" t="s">
        <v>28</v>
      </c>
      <c r="L129" s="3" t="s">
        <v>156</v>
      </c>
      <c r="M129" s="3">
        <v>6</v>
      </c>
      <c r="N129" s="5">
        <v>43125</v>
      </c>
      <c r="O129" s="5">
        <v>43128</v>
      </c>
      <c r="P129" s="5">
        <v>43309</v>
      </c>
      <c r="Q129" s="5">
        <v>43309</v>
      </c>
      <c r="R129" s="5"/>
      <c r="S129" s="5">
        <v>43219</v>
      </c>
      <c r="T129" s="5"/>
      <c r="U129" s="11" t="str">
        <f t="shared" si="14"/>
        <v>CN</v>
      </c>
      <c r="V129" s="3">
        <v>623</v>
      </c>
      <c r="W129" s="11">
        <f t="shared" si="15"/>
        <v>566.93000000000006</v>
      </c>
      <c r="X129" s="11">
        <f t="shared" si="16"/>
        <v>43.610000000000007</v>
      </c>
      <c r="Y129" s="11">
        <f t="shared" si="17"/>
        <v>12.46</v>
      </c>
      <c r="Z129" s="11">
        <f t="shared" si="18"/>
        <v>0</v>
      </c>
      <c r="AA129" s="11">
        <f t="shared" si="19"/>
        <v>0</v>
      </c>
      <c r="AB129" s="11">
        <f t="shared" si="20"/>
        <v>0.02</v>
      </c>
      <c r="AC129" s="11">
        <f t="shared" si="21"/>
        <v>12.46</v>
      </c>
      <c r="AD129" s="11">
        <f t="shared" si="22"/>
        <v>2.0766666666666667</v>
      </c>
      <c r="AE129" s="11" t="str">
        <f t="shared" si="23"/>
        <v>Partial Amt Paid</v>
      </c>
      <c r="AF129" s="11" t="str">
        <f t="shared" si="27"/>
        <v>Unearned Comm</v>
      </c>
      <c r="AG129" s="11" t="str">
        <f t="shared" si="25"/>
        <v>N</v>
      </c>
      <c r="AH129" s="8" t="str">
        <f t="shared" si="26"/>
        <v>N</v>
      </c>
    </row>
    <row r="130" spans="1:34">
      <c r="A130" s="11">
        <v>129</v>
      </c>
      <c r="B130" s="3" t="s">
        <v>21</v>
      </c>
      <c r="C130" s="3" t="s">
        <v>23</v>
      </c>
      <c r="D130" s="3" t="s">
        <v>22</v>
      </c>
      <c r="E130" s="3" t="s">
        <v>24</v>
      </c>
      <c r="F130" s="3">
        <v>85004</v>
      </c>
      <c r="G130" s="3" t="s">
        <v>27</v>
      </c>
      <c r="H130" s="11" t="s">
        <v>25</v>
      </c>
      <c r="I130" s="11"/>
      <c r="J130" s="3" t="s">
        <v>26</v>
      </c>
      <c r="K130" s="3" t="s">
        <v>28</v>
      </c>
      <c r="L130" s="3" t="s">
        <v>157</v>
      </c>
      <c r="M130" s="3">
        <v>6</v>
      </c>
      <c r="N130" s="5">
        <v>43142</v>
      </c>
      <c r="O130" s="5">
        <v>43147</v>
      </c>
      <c r="P130" s="5">
        <v>43328</v>
      </c>
      <c r="Q130" s="5">
        <v>43328</v>
      </c>
      <c r="R130" s="5"/>
      <c r="S130" s="5">
        <v>43267</v>
      </c>
      <c r="T130" s="5"/>
      <c r="U130" s="11" t="str">
        <f t="shared" ref="U130:U193" si="28">IF($S130&lt;&gt;"","CN",IF($R130&lt;&gt;"","RN",IF($R130="","NB")))</f>
        <v>CN</v>
      </c>
      <c r="V130" s="3">
        <v>654</v>
      </c>
      <c r="W130" s="11">
        <f t="shared" ref="W130:W193" si="29">IF($AB130=0.02,$V130*0.91,IF($AB130=0.07,$V130*0.86,IF($AB130=0.03,$V130*0.9,IF($AB130=0.08,$V130*0.85))))</f>
        <v>595.14</v>
      </c>
      <c r="X130" s="11">
        <f t="shared" ref="X130:X193" si="30">V130*0.07</f>
        <v>45.78</v>
      </c>
      <c r="Y130" s="11">
        <f t="shared" ref="Y130:Y193" si="31">IF($O130&lt;&gt;"",$V130*0.02,0)</f>
        <v>13.08</v>
      </c>
      <c r="Z130" s="11">
        <f t="shared" ref="Z130:Z193" si="32">IF($R130&lt;&gt;"",$V130*0.05,0)</f>
        <v>0</v>
      </c>
      <c r="AA130" s="11">
        <f t="shared" ref="AA130:AA193" si="33">IF($T130&lt;&gt;"",$V130*0.01,0)</f>
        <v>0</v>
      </c>
      <c r="AB130" s="11">
        <f t="shared" ref="AB130:AB193" si="34">IF(AND($Y130&lt;&gt;"",$Z130=0,$AA130=0),0.02,IF(AND($Y130&lt;&gt;"",$Z130&lt;&gt;"",$AA130=0),0.07,IF(AND($Y130&lt;&gt;"",$Z130=0,$AA130&lt;&gt;""),0.03,IF(AND($Y130&lt;&gt;"",$Z130&lt;&gt;"",$AA130&lt;&gt;""),0.08))))</f>
        <v>0.02</v>
      </c>
      <c r="AC130" s="11">
        <f t="shared" ref="AC130:AC193" si="35">$Y130+$Z130+$AA130</f>
        <v>13.08</v>
      </c>
      <c r="AD130" s="11">
        <f t="shared" ref="AD130:AD193" si="36">$AC130/$M130</f>
        <v>2.1800000000000002</v>
      </c>
      <c r="AE130" s="11" t="str">
        <f t="shared" ref="AE130:AE193" si="37">IF(OR($U130="NB",$U130="RN"),"Paid in full","Partial Amt Paid")</f>
        <v>Partial Amt Paid</v>
      </c>
      <c r="AF130" s="11" t="str">
        <f t="shared" si="27"/>
        <v>Unearned Comm</v>
      </c>
      <c r="AG130" s="11" t="str">
        <f t="shared" ref="AG130:AG193" si="38">IF(OR($U130="NB",$U130="RN"),"Y","N")</f>
        <v>N</v>
      </c>
      <c r="AH130" s="8" t="str">
        <f t="shared" ref="AH130:AH193" si="39">IF(AND($P130&gt;DATEVALUE("31-08-2018"),$U130&lt;&gt;"CN"),"Y","N")</f>
        <v>N</v>
      </c>
    </row>
    <row r="131" spans="1:34">
      <c r="A131" s="11">
        <v>130</v>
      </c>
      <c r="B131" s="3" t="s">
        <v>21</v>
      </c>
      <c r="C131" s="3" t="s">
        <v>23</v>
      </c>
      <c r="D131" s="3" t="s">
        <v>22</v>
      </c>
      <c r="E131" s="3" t="s">
        <v>24</v>
      </c>
      <c r="F131" s="3">
        <v>85004</v>
      </c>
      <c r="G131" s="3" t="s">
        <v>27</v>
      </c>
      <c r="H131" s="11" t="s">
        <v>25</v>
      </c>
      <c r="I131" s="11"/>
      <c r="J131" s="3" t="s">
        <v>26</v>
      </c>
      <c r="K131" s="3" t="s">
        <v>28</v>
      </c>
      <c r="L131" s="3" t="s">
        <v>158</v>
      </c>
      <c r="M131" s="3">
        <v>12</v>
      </c>
      <c r="N131" s="5">
        <v>42966</v>
      </c>
      <c r="O131" s="5">
        <v>42967</v>
      </c>
      <c r="P131" s="5">
        <v>43332</v>
      </c>
      <c r="Q131" s="5">
        <v>43332</v>
      </c>
      <c r="R131" s="5"/>
      <c r="S131" s="5">
        <v>43154</v>
      </c>
      <c r="T131" s="5"/>
      <c r="U131" s="11" t="str">
        <f t="shared" si="28"/>
        <v>CN</v>
      </c>
      <c r="V131" s="3">
        <v>1324</v>
      </c>
      <c r="W131" s="11">
        <f t="shared" si="29"/>
        <v>1204.8400000000001</v>
      </c>
      <c r="X131" s="11">
        <f t="shared" si="30"/>
        <v>92.68</v>
      </c>
      <c r="Y131" s="11">
        <f t="shared" si="31"/>
        <v>26.48</v>
      </c>
      <c r="Z131" s="11">
        <f t="shared" si="32"/>
        <v>0</v>
      </c>
      <c r="AA131" s="11">
        <f t="shared" si="33"/>
        <v>0</v>
      </c>
      <c r="AB131" s="11">
        <f t="shared" si="34"/>
        <v>0.02</v>
      </c>
      <c r="AC131" s="11">
        <f t="shared" si="35"/>
        <v>26.48</v>
      </c>
      <c r="AD131" s="11">
        <f t="shared" si="36"/>
        <v>2.2066666666666666</v>
      </c>
      <c r="AE131" s="11" t="str">
        <f t="shared" si="37"/>
        <v>Partial Amt Paid</v>
      </c>
      <c r="AF131" s="11" t="str">
        <f t="shared" si="27"/>
        <v>Unearned Comm</v>
      </c>
      <c r="AG131" s="11" t="str">
        <f t="shared" si="38"/>
        <v>N</v>
      </c>
      <c r="AH131" s="8" t="str">
        <f t="shared" si="39"/>
        <v>N</v>
      </c>
    </row>
    <row r="132" spans="1:34">
      <c r="A132" s="11">
        <v>131</v>
      </c>
      <c r="B132" s="3" t="s">
        <v>21</v>
      </c>
      <c r="C132" s="3" t="s">
        <v>23</v>
      </c>
      <c r="D132" s="3" t="s">
        <v>22</v>
      </c>
      <c r="E132" s="3" t="s">
        <v>24</v>
      </c>
      <c r="F132" s="3">
        <v>85004</v>
      </c>
      <c r="G132" s="3" t="s">
        <v>27</v>
      </c>
      <c r="H132" s="11" t="s">
        <v>25</v>
      </c>
      <c r="I132" s="11"/>
      <c r="J132" s="3" t="s">
        <v>26</v>
      </c>
      <c r="K132" s="3" t="s">
        <v>28</v>
      </c>
      <c r="L132" s="3" t="s">
        <v>159</v>
      </c>
      <c r="M132" s="3">
        <v>12</v>
      </c>
      <c r="N132" s="5">
        <v>42948</v>
      </c>
      <c r="O132" s="5">
        <v>42949</v>
      </c>
      <c r="P132" s="5">
        <v>43314</v>
      </c>
      <c r="Q132" s="5">
        <v>43314</v>
      </c>
      <c r="R132" s="5"/>
      <c r="S132" s="5">
        <v>43133</v>
      </c>
      <c r="T132" s="5"/>
      <c r="U132" s="11" t="str">
        <f t="shared" si="28"/>
        <v>CN</v>
      </c>
      <c r="V132" s="3">
        <v>1555</v>
      </c>
      <c r="W132" s="11">
        <f t="shared" si="29"/>
        <v>1415.05</v>
      </c>
      <c r="X132" s="11">
        <f t="shared" si="30"/>
        <v>108.85000000000001</v>
      </c>
      <c r="Y132" s="11">
        <f t="shared" si="31"/>
        <v>31.1</v>
      </c>
      <c r="Z132" s="11">
        <f t="shared" si="32"/>
        <v>0</v>
      </c>
      <c r="AA132" s="11">
        <f t="shared" si="33"/>
        <v>0</v>
      </c>
      <c r="AB132" s="11">
        <f t="shared" si="34"/>
        <v>0.02</v>
      </c>
      <c r="AC132" s="11">
        <f t="shared" si="35"/>
        <v>31.1</v>
      </c>
      <c r="AD132" s="11">
        <f t="shared" si="36"/>
        <v>2.5916666666666668</v>
      </c>
      <c r="AE132" s="11" t="str">
        <f t="shared" si="37"/>
        <v>Partial Amt Paid</v>
      </c>
      <c r="AF132" s="11" t="str">
        <f t="shared" si="27"/>
        <v>Unearned Comm</v>
      </c>
      <c r="AG132" s="11" t="str">
        <f t="shared" si="38"/>
        <v>N</v>
      </c>
      <c r="AH132" s="8" t="str">
        <f t="shared" si="39"/>
        <v>N</v>
      </c>
    </row>
    <row r="133" spans="1:34">
      <c r="A133" s="11">
        <v>132</v>
      </c>
      <c r="B133" s="3" t="s">
        <v>21</v>
      </c>
      <c r="C133" s="3" t="s">
        <v>23</v>
      </c>
      <c r="D133" s="3" t="s">
        <v>22</v>
      </c>
      <c r="E133" s="3" t="s">
        <v>24</v>
      </c>
      <c r="F133" s="3">
        <v>85004</v>
      </c>
      <c r="G133" s="3" t="s">
        <v>27</v>
      </c>
      <c r="H133" s="11" t="s">
        <v>25</v>
      </c>
      <c r="I133" s="11"/>
      <c r="J133" s="3" t="s">
        <v>26</v>
      </c>
      <c r="K133" s="3" t="s">
        <v>28</v>
      </c>
      <c r="L133" s="3" t="s">
        <v>160</v>
      </c>
      <c r="M133" s="3">
        <v>6</v>
      </c>
      <c r="N133" s="5">
        <v>42982</v>
      </c>
      <c r="O133" s="5">
        <v>42984</v>
      </c>
      <c r="P133" s="5">
        <v>43165</v>
      </c>
      <c r="Q133" s="5">
        <v>43165</v>
      </c>
      <c r="R133" s="5"/>
      <c r="S133" s="5">
        <v>43075</v>
      </c>
      <c r="T133" s="5"/>
      <c r="U133" s="11" t="str">
        <f t="shared" si="28"/>
        <v>CN</v>
      </c>
      <c r="V133" s="3">
        <v>425</v>
      </c>
      <c r="W133" s="11">
        <f t="shared" si="29"/>
        <v>386.75</v>
      </c>
      <c r="X133" s="11">
        <f t="shared" si="30"/>
        <v>29.750000000000004</v>
      </c>
      <c r="Y133" s="11">
        <f t="shared" si="31"/>
        <v>8.5</v>
      </c>
      <c r="Z133" s="11">
        <f t="shared" si="32"/>
        <v>0</v>
      </c>
      <c r="AA133" s="11">
        <f t="shared" si="33"/>
        <v>0</v>
      </c>
      <c r="AB133" s="11">
        <f t="shared" si="34"/>
        <v>0.02</v>
      </c>
      <c r="AC133" s="11">
        <f t="shared" si="35"/>
        <v>8.5</v>
      </c>
      <c r="AD133" s="11">
        <f t="shared" si="36"/>
        <v>1.4166666666666667</v>
      </c>
      <c r="AE133" s="11" t="str">
        <f t="shared" si="37"/>
        <v>Partial Amt Paid</v>
      </c>
      <c r="AF133" s="11" t="str">
        <f t="shared" si="27"/>
        <v>Unearned Comm</v>
      </c>
      <c r="AG133" s="11" t="str">
        <f t="shared" si="38"/>
        <v>N</v>
      </c>
      <c r="AH133" s="8" t="str">
        <f t="shared" si="39"/>
        <v>N</v>
      </c>
    </row>
    <row r="134" spans="1:34">
      <c r="A134" s="11">
        <v>133</v>
      </c>
      <c r="B134" s="3" t="s">
        <v>21</v>
      </c>
      <c r="C134" s="3" t="s">
        <v>23</v>
      </c>
      <c r="D134" s="3" t="s">
        <v>22</v>
      </c>
      <c r="E134" s="3" t="s">
        <v>24</v>
      </c>
      <c r="F134" s="3">
        <v>85004</v>
      </c>
      <c r="G134" s="3" t="s">
        <v>27</v>
      </c>
      <c r="H134" s="11" t="s">
        <v>25</v>
      </c>
      <c r="I134" s="11"/>
      <c r="J134" s="3" t="s">
        <v>26</v>
      </c>
      <c r="K134" s="3" t="s">
        <v>28</v>
      </c>
      <c r="L134" s="3" t="s">
        <v>161</v>
      </c>
      <c r="M134" s="3">
        <v>6</v>
      </c>
      <c r="N134" s="5">
        <v>42986</v>
      </c>
      <c r="O134" s="5">
        <v>42988</v>
      </c>
      <c r="P134" s="5">
        <v>43169</v>
      </c>
      <c r="Q134" s="5">
        <v>43169</v>
      </c>
      <c r="R134" s="5"/>
      <c r="S134" s="5">
        <v>43079</v>
      </c>
      <c r="T134" s="5"/>
      <c r="U134" s="11" t="str">
        <f t="shared" si="28"/>
        <v>CN</v>
      </c>
      <c r="V134" s="3">
        <v>658</v>
      </c>
      <c r="W134" s="11">
        <f t="shared" si="29"/>
        <v>598.78</v>
      </c>
      <c r="X134" s="11">
        <f t="shared" si="30"/>
        <v>46.06</v>
      </c>
      <c r="Y134" s="11">
        <f t="shared" si="31"/>
        <v>13.16</v>
      </c>
      <c r="Z134" s="11">
        <f t="shared" si="32"/>
        <v>0</v>
      </c>
      <c r="AA134" s="11">
        <f t="shared" si="33"/>
        <v>0</v>
      </c>
      <c r="AB134" s="11">
        <f t="shared" si="34"/>
        <v>0.02</v>
      </c>
      <c r="AC134" s="11">
        <f t="shared" si="35"/>
        <v>13.16</v>
      </c>
      <c r="AD134" s="11">
        <f t="shared" si="36"/>
        <v>2.1933333333333334</v>
      </c>
      <c r="AE134" s="11" t="str">
        <f t="shared" si="37"/>
        <v>Partial Amt Paid</v>
      </c>
      <c r="AF134" s="11" t="str">
        <f t="shared" si="27"/>
        <v>Unearned Comm</v>
      </c>
      <c r="AG134" s="11" t="str">
        <f t="shared" si="38"/>
        <v>N</v>
      </c>
      <c r="AH134" s="8" t="str">
        <f t="shared" si="39"/>
        <v>N</v>
      </c>
    </row>
    <row r="135" spans="1:34">
      <c r="A135" s="11">
        <v>134</v>
      </c>
      <c r="B135" s="3" t="s">
        <v>21</v>
      </c>
      <c r="C135" s="3" t="s">
        <v>23</v>
      </c>
      <c r="D135" s="3" t="s">
        <v>22</v>
      </c>
      <c r="E135" s="3" t="s">
        <v>24</v>
      </c>
      <c r="F135" s="3">
        <v>85004</v>
      </c>
      <c r="G135" s="3" t="s">
        <v>27</v>
      </c>
      <c r="H135" s="11" t="s">
        <v>25</v>
      </c>
      <c r="I135" s="11"/>
      <c r="J135" s="3" t="s">
        <v>26</v>
      </c>
      <c r="K135" s="3" t="s">
        <v>28</v>
      </c>
      <c r="L135" s="3" t="s">
        <v>162</v>
      </c>
      <c r="M135" s="3">
        <v>6</v>
      </c>
      <c r="N135" s="5">
        <v>42988</v>
      </c>
      <c r="O135" s="5">
        <v>42993</v>
      </c>
      <c r="P135" s="5">
        <v>43174</v>
      </c>
      <c r="Q135" s="5">
        <v>43174</v>
      </c>
      <c r="R135" s="5"/>
      <c r="S135" s="5">
        <v>43084</v>
      </c>
      <c r="T135" s="5"/>
      <c r="U135" s="11" t="str">
        <f t="shared" si="28"/>
        <v>CN</v>
      </c>
      <c r="V135" s="3">
        <v>587</v>
      </c>
      <c r="W135" s="11">
        <f t="shared" si="29"/>
        <v>534.17000000000007</v>
      </c>
      <c r="X135" s="11">
        <f t="shared" si="30"/>
        <v>41.09</v>
      </c>
      <c r="Y135" s="11">
        <f t="shared" si="31"/>
        <v>11.74</v>
      </c>
      <c r="Z135" s="11">
        <f t="shared" si="32"/>
        <v>0</v>
      </c>
      <c r="AA135" s="11">
        <f t="shared" si="33"/>
        <v>0</v>
      </c>
      <c r="AB135" s="11">
        <f t="shared" si="34"/>
        <v>0.02</v>
      </c>
      <c r="AC135" s="11">
        <f t="shared" si="35"/>
        <v>11.74</v>
      </c>
      <c r="AD135" s="11">
        <f t="shared" si="36"/>
        <v>1.9566666666666668</v>
      </c>
      <c r="AE135" s="11" t="str">
        <f t="shared" si="37"/>
        <v>Partial Amt Paid</v>
      </c>
      <c r="AF135" s="11" t="str">
        <f t="shared" si="27"/>
        <v>Unearned Comm</v>
      </c>
      <c r="AG135" s="11" t="str">
        <f t="shared" si="38"/>
        <v>N</v>
      </c>
      <c r="AH135" s="8" t="str">
        <f t="shared" si="39"/>
        <v>N</v>
      </c>
    </row>
    <row r="136" spans="1:34">
      <c r="A136" s="11">
        <v>135</v>
      </c>
      <c r="B136" s="3" t="s">
        <v>21</v>
      </c>
      <c r="C136" s="3" t="s">
        <v>23</v>
      </c>
      <c r="D136" s="3" t="s">
        <v>22</v>
      </c>
      <c r="E136" s="3" t="s">
        <v>24</v>
      </c>
      <c r="F136" s="3">
        <v>85004</v>
      </c>
      <c r="G136" s="3" t="s">
        <v>27</v>
      </c>
      <c r="H136" s="11" t="s">
        <v>25</v>
      </c>
      <c r="I136" s="11"/>
      <c r="J136" s="3" t="s">
        <v>26</v>
      </c>
      <c r="K136" s="3" t="s">
        <v>28</v>
      </c>
      <c r="L136" s="3" t="s">
        <v>163</v>
      </c>
      <c r="M136" s="3">
        <v>6</v>
      </c>
      <c r="N136" s="5">
        <v>42990</v>
      </c>
      <c r="O136" s="5">
        <v>42994</v>
      </c>
      <c r="P136" s="5">
        <v>43175</v>
      </c>
      <c r="Q136" s="5">
        <v>43175</v>
      </c>
      <c r="R136" s="5"/>
      <c r="S136" s="5">
        <v>43085</v>
      </c>
      <c r="T136" s="5"/>
      <c r="U136" s="11" t="str">
        <f t="shared" si="28"/>
        <v>CN</v>
      </c>
      <c r="V136" s="3">
        <v>547</v>
      </c>
      <c r="W136" s="11">
        <f t="shared" si="29"/>
        <v>497.77000000000004</v>
      </c>
      <c r="X136" s="11">
        <f t="shared" si="30"/>
        <v>38.290000000000006</v>
      </c>
      <c r="Y136" s="11">
        <f t="shared" si="31"/>
        <v>10.94</v>
      </c>
      <c r="Z136" s="11">
        <f t="shared" si="32"/>
        <v>0</v>
      </c>
      <c r="AA136" s="11">
        <f t="shared" si="33"/>
        <v>0</v>
      </c>
      <c r="AB136" s="11">
        <f t="shared" si="34"/>
        <v>0.02</v>
      </c>
      <c r="AC136" s="11">
        <f t="shared" si="35"/>
        <v>10.94</v>
      </c>
      <c r="AD136" s="11">
        <f t="shared" si="36"/>
        <v>1.8233333333333333</v>
      </c>
      <c r="AE136" s="11" t="str">
        <f t="shared" si="37"/>
        <v>Partial Amt Paid</v>
      </c>
      <c r="AF136" s="11" t="str">
        <f t="shared" si="27"/>
        <v>Unearned Comm</v>
      </c>
      <c r="AG136" s="11" t="str">
        <f t="shared" si="38"/>
        <v>N</v>
      </c>
      <c r="AH136" s="8" t="str">
        <f t="shared" si="39"/>
        <v>N</v>
      </c>
    </row>
    <row r="137" spans="1:34">
      <c r="A137" s="11">
        <v>136</v>
      </c>
      <c r="B137" s="3" t="s">
        <v>21</v>
      </c>
      <c r="C137" s="3" t="s">
        <v>23</v>
      </c>
      <c r="D137" s="3" t="s">
        <v>22</v>
      </c>
      <c r="E137" s="3" t="s">
        <v>24</v>
      </c>
      <c r="F137" s="3">
        <v>85004</v>
      </c>
      <c r="G137" s="3" t="s">
        <v>27</v>
      </c>
      <c r="H137" s="11" t="s">
        <v>25</v>
      </c>
      <c r="I137" s="11"/>
      <c r="J137" s="3" t="s">
        <v>26</v>
      </c>
      <c r="K137" s="3" t="s">
        <v>28</v>
      </c>
      <c r="L137" s="3" t="s">
        <v>164</v>
      </c>
      <c r="M137" s="3">
        <v>6</v>
      </c>
      <c r="N137" s="5">
        <v>42994</v>
      </c>
      <c r="O137" s="5">
        <v>42998</v>
      </c>
      <c r="P137" s="5">
        <v>43179</v>
      </c>
      <c r="Q137" s="5">
        <v>43179</v>
      </c>
      <c r="R137" s="5"/>
      <c r="S137" s="5">
        <v>43089</v>
      </c>
      <c r="T137" s="5"/>
      <c r="U137" s="11" t="str">
        <f t="shared" si="28"/>
        <v>CN</v>
      </c>
      <c r="V137" s="3">
        <v>987</v>
      </c>
      <c r="W137" s="11">
        <f t="shared" si="29"/>
        <v>898.17000000000007</v>
      </c>
      <c r="X137" s="11">
        <f t="shared" si="30"/>
        <v>69.09</v>
      </c>
      <c r="Y137" s="11">
        <f t="shared" si="31"/>
        <v>19.740000000000002</v>
      </c>
      <c r="Z137" s="11">
        <f t="shared" si="32"/>
        <v>0</v>
      </c>
      <c r="AA137" s="11">
        <f t="shared" si="33"/>
        <v>0</v>
      </c>
      <c r="AB137" s="11">
        <f t="shared" si="34"/>
        <v>0.02</v>
      </c>
      <c r="AC137" s="11">
        <f t="shared" si="35"/>
        <v>19.740000000000002</v>
      </c>
      <c r="AD137" s="11">
        <f t="shared" si="36"/>
        <v>3.2900000000000005</v>
      </c>
      <c r="AE137" s="11" t="str">
        <f t="shared" si="37"/>
        <v>Partial Amt Paid</v>
      </c>
      <c r="AF137" s="11" t="str">
        <f t="shared" si="27"/>
        <v>Unearned Comm</v>
      </c>
      <c r="AG137" s="11" t="str">
        <f t="shared" si="38"/>
        <v>N</v>
      </c>
      <c r="AH137" s="8" t="str">
        <f t="shared" si="39"/>
        <v>N</v>
      </c>
    </row>
    <row r="138" spans="1:34">
      <c r="A138" s="11">
        <v>137</v>
      </c>
      <c r="B138" s="3" t="s">
        <v>21</v>
      </c>
      <c r="C138" s="3" t="s">
        <v>23</v>
      </c>
      <c r="D138" s="3" t="s">
        <v>22</v>
      </c>
      <c r="E138" s="3" t="s">
        <v>24</v>
      </c>
      <c r="F138" s="3">
        <v>85004</v>
      </c>
      <c r="G138" s="3" t="s">
        <v>27</v>
      </c>
      <c r="H138" s="11" t="s">
        <v>25</v>
      </c>
      <c r="I138" s="11"/>
      <c r="J138" s="3" t="s">
        <v>26</v>
      </c>
      <c r="K138" s="3" t="s">
        <v>28</v>
      </c>
      <c r="L138" s="3" t="s">
        <v>165</v>
      </c>
      <c r="M138" s="3">
        <v>6</v>
      </c>
      <c r="N138" s="5">
        <v>42992</v>
      </c>
      <c r="O138" s="5">
        <v>42995</v>
      </c>
      <c r="P138" s="5">
        <v>43176</v>
      </c>
      <c r="Q138" s="5">
        <v>43176</v>
      </c>
      <c r="R138" s="5"/>
      <c r="S138" s="5">
        <v>43086</v>
      </c>
      <c r="T138" s="5"/>
      <c r="U138" s="11" t="str">
        <f t="shared" si="28"/>
        <v>CN</v>
      </c>
      <c r="V138" s="3">
        <v>874</v>
      </c>
      <c r="W138" s="11">
        <f t="shared" si="29"/>
        <v>795.34</v>
      </c>
      <c r="X138" s="11">
        <f t="shared" si="30"/>
        <v>61.180000000000007</v>
      </c>
      <c r="Y138" s="11">
        <f t="shared" si="31"/>
        <v>17.48</v>
      </c>
      <c r="Z138" s="11">
        <f t="shared" si="32"/>
        <v>0</v>
      </c>
      <c r="AA138" s="11">
        <f t="shared" si="33"/>
        <v>0</v>
      </c>
      <c r="AB138" s="11">
        <f t="shared" si="34"/>
        <v>0.02</v>
      </c>
      <c r="AC138" s="11">
        <f t="shared" si="35"/>
        <v>17.48</v>
      </c>
      <c r="AD138" s="11">
        <f t="shared" si="36"/>
        <v>2.9133333333333336</v>
      </c>
      <c r="AE138" s="11" t="str">
        <f t="shared" si="37"/>
        <v>Partial Amt Paid</v>
      </c>
      <c r="AF138" s="11" t="str">
        <f t="shared" si="27"/>
        <v>Unearned Comm</v>
      </c>
      <c r="AG138" s="11" t="str">
        <f t="shared" si="38"/>
        <v>N</v>
      </c>
      <c r="AH138" s="8" t="str">
        <f t="shared" si="39"/>
        <v>N</v>
      </c>
    </row>
    <row r="139" spans="1:34">
      <c r="A139" s="11">
        <v>138</v>
      </c>
      <c r="B139" s="3" t="s">
        <v>21</v>
      </c>
      <c r="C139" s="3" t="s">
        <v>23</v>
      </c>
      <c r="D139" s="3" t="s">
        <v>22</v>
      </c>
      <c r="E139" s="3" t="s">
        <v>24</v>
      </c>
      <c r="F139" s="3">
        <v>85004</v>
      </c>
      <c r="G139" s="3" t="s">
        <v>27</v>
      </c>
      <c r="H139" s="11" t="s">
        <v>25</v>
      </c>
      <c r="I139" s="11"/>
      <c r="J139" s="3" t="s">
        <v>26</v>
      </c>
      <c r="K139" s="3" t="s">
        <v>28</v>
      </c>
      <c r="L139" s="3" t="s">
        <v>166</v>
      </c>
      <c r="M139" s="3">
        <v>6</v>
      </c>
      <c r="N139" s="5">
        <v>42996</v>
      </c>
      <c r="O139" s="5">
        <v>43000</v>
      </c>
      <c r="P139" s="5">
        <v>43181</v>
      </c>
      <c r="Q139" s="5">
        <v>43181</v>
      </c>
      <c r="R139" s="5"/>
      <c r="S139" s="5">
        <v>43091</v>
      </c>
      <c r="T139" s="5"/>
      <c r="U139" s="11" t="str">
        <f t="shared" si="28"/>
        <v>CN</v>
      </c>
      <c r="V139" s="3">
        <v>568</v>
      </c>
      <c r="W139" s="11">
        <f t="shared" si="29"/>
        <v>516.88</v>
      </c>
      <c r="X139" s="11">
        <f t="shared" si="30"/>
        <v>39.760000000000005</v>
      </c>
      <c r="Y139" s="11">
        <f t="shared" si="31"/>
        <v>11.36</v>
      </c>
      <c r="Z139" s="11">
        <f t="shared" si="32"/>
        <v>0</v>
      </c>
      <c r="AA139" s="11">
        <f t="shared" si="33"/>
        <v>0</v>
      </c>
      <c r="AB139" s="11">
        <f t="shared" si="34"/>
        <v>0.02</v>
      </c>
      <c r="AC139" s="11">
        <f t="shared" si="35"/>
        <v>11.36</v>
      </c>
      <c r="AD139" s="11">
        <f t="shared" si="36"/>
        <v>1.8933333333333333</v>
      </c>
      <c r="AE139" s="11" t="str">
        <f t="shared" si="37"/>
        <v>Partial Amt Paid</v>
      </c>
      <c r="AF139" s="11" t="str">
        <f t="shared" si="27"/>
        <v>Unearned Comm</v>
      </c>
      <c r="AG139" s="11" t="str">
        <f t="shared" si="38"/>
        <v>N</v>
      </c>
      <c r="AH139" s="8" t="str">
        <f t="shared" si="39"/>
        <v>N</v>
      </c>
    </row>
    <row r="140" spans="1:34">
      <c r="A140" s="11">
        <v>139</v>
      </c>
      <c r="B140" s="3" t="s">
        <v>21</v>
      </c>
      <c r="C140" s="3" t="s">
        <v>23</v>
      </c>
      <c r="D140" s="3" t="s">
        <v>22</v>
      </c>
      <c r="E140" s="3" t="s">
        <v>24</v>
      </c>
      <c r="F140" s="3">
        <v>85004</v>
      </c>
      <c r="G140" s="3" t="s">
        <v>27</v>
      </c>
      <c r="H140" s="11" t="s">
        <v>25</v>
      </c>
      <c r="I140" s="11"/>
      <c r="J140" s="3" t="s">
        <v>26</v>
      </c>
      <c r="K140" s="3" t="s">
        <v>28</v>
      </c>
      <c r="L140" s="3" t="s">
        <v>167</v>
      </c>
      <c r="M140" s="3">
        <v>6</v>
      </c>
      <c r="N140" s="5">
        <v>43023</v>
      </c>
      <c r="O140" s="5">
        <v>43025</v>
      </c>
      <c r="P140" s="5">
        <v>43207</v>
      </c>
      <c r="Q140" s="5">
        <v>43207</v>
      </c>
      <c r="R140" s="5"/>
      <c r="S140" s="5">
        <v>43117</v>
      </c>
      <c r="T140" s="5"/>
      <c r="U140" s="11" t="str">
        <f t="shared" si="28"/>
        <v>CN</v>
      </c>
      <c r="V140" s="3">
        <v>854</v>
      </c>
      <c r="W140" s="11">
        <f t="shared" si="29"/>
        <v>777.14</v>
      </c>
      <c r="X140" s="11">
        <f t="shared" si="30"/>
        <v>59.780000000000008</v>
      </c>
      <c r="Y140" s="11">
        <f t="shared" si="31"/>
        <v>17.080000000000002</v>
      </c>
      <c r="Z140" s="11">
        <f t="shared" si="32"/>
        <v>0</v>
      </c>
      <c r="AA140" s="11">
        <f t="shared" si="33"/>
        <v>0</v>
      </c>
      <c r="AB140" s="11">
        <f t="shared" si="34"/>
        <v>0.02</v>
      </c>
      <c r="AC140" s="11">
        <f t="shared" si="35"/>
        <v>17.080000000000002</v>
      </c>
      <c r="AD140" s="11">
        <f t="shared" si="36"/>
        <v>2.8466666666666671</v>
      </c>
      <c r="AE140" s="11" t="str">
        <f t="shared" si="37"/>
        <v>Partial Amt Paid</v>
      </c>
      <c r="AF140" s="11" t="str">
        <f t="shared" si="27"/>
        <v>Unearned Comm</v>
      </c>
      <c r="AG140" s="11" t="str">
        <f t="shared" si="38"/>
        <v>N</v>
      </c>
      <c r="AH140" s="8" t="str">
        <f t="shared" si="39"/>
        <v>N</v>
      </c>
    </row>
    <row r="141" spans="1:34">
      <c r="A141" s="11">
        <v>140</v>
      </c>
      <c r="B141" s="3" t="s">
        <v>21</v>
      </c>
      <c r="C141" s="3" t="s">
        <v>23</v>
      </c>
      <c r="D141" s="3" t="s">
        <v>22</v>
      </c>
      <c r="E141" s="3" t="s">
        <v>24</v>
      </c>
      <c r="F141" s="3">
        <v>85004</v>
      </c>
      <c r="G141" s="3" t="s">
        <v>27</v>
      </c>
      <c r="H141" s="11" t="s">
        <v>25</v>
      </c>
      <c r="I141" s="11"/>
      <c r="J141" s="3" t="s">
        <v>26</v>
      </c>
      <c r="K141" s="3" t="s">
        <v>28</v>
      </c>
      <c r="L141" s="3" t="s">
        <v>168</v>
      </c>
      <c r="M141" s="3">
        <v>6</v>
      </c>
      <c r="N141" s="5">
        <v>43040</v>
      </c>
      <c r="O141" s="5">
        <v>43044</v>
      </c>
      <c r="P141" s="5">
        <v>43225</v>
      </c>
      <c r="Q141" s="5">
        <v>43225</v>
      </c>
      <c r="R141" s="5"/>
      <c r="S141" s="5">
        <v>43136</v>
      </c>
      <c r="T141" s="5"/>
      <c r="U141" s="11" t="str">
        <f t="shared" si="28"/>
        <v>CN</v>
      </c>
      <c r="V141" s="3">
        <v>657</v>
      </c>
      <c r="W141" s="11">
        <f t="shared" si="29"/>
        <v>597.87</v>
      </c>
      <c r="X141" s="11">
        <f t="shared" si="30"/>
        <v>45.99</v>
      </c>
      <c r="Y141" s="11">
        <f t="shared" si="31"/>
        <v>13.14</v>
      </c>
      <c r="Z141" s="11">
        <f t="shared" si="32"/>
        <v>0</v>
      </c>
      <c r="AA141" s="11">
        <f t="shared" si="33"/>
        <v>0</v>
      </c>
      <c r="AB141" s="11">
        <f t="shared" si="34"/>
        <v>0.02</v>
      </c>
      <c r="AC141" s="11">
        <f t="shared" si="35"/>
        <v>13.14</v>
      </c>
      <c r="AD141" s="11">
        <f t="shared" si="36"/>
        <v>2.19</v>
      </c>
      <c r="AE141" s="11" t="str">
        <f t="shared" si="37"/>
        <v>Partial Amt Paid</v>
      </c>
      <c r="AF141" s="11" t="str">
        <f t="shared" si="27"/>
        <v>Unearned Comm</v>
      </c>
      <c r="AG141" s="11" t="str">
        <f t="shared" si="38"/>
        <v>N</v>
      </c>
      <c r="AH141" s="8" t="str">
        <f t="shared" si="39"/>
        <v>N</v>
      </c>
    </row>
    <row r="142" spans="1:34">
      <c r="A142" s="11">
        <v>141</v>
      </c>
      <c r="B142" s="3" t="s">
        <v>21</v>
      </c>
      <c r="C142" s="3" t="s">
        <v>23</v>
      </c>
      <c r="D142" s="3" t="s">
        <v>22</v>
      </c>
      <c r="E142" s="3" t="s">
        <v>24</v>
      </c>
      <c r="F142" s="3">
        <v>85004</v>
      </c>
      <c r="G142" s="3" t="s">
        <v>27</v>
      </c>
      <c r="H142" s="11" t="s">
        <v>25</v>
      </c>
      <c r="I142" s="11"/>
      <c r="J142" s="3" t="s">
        <v>26</v>
      </c>
      <c r="K142" s="3" t="s">
        <v>28</v>
      </c>
      <c r="L142" s="3" t="s">
        <v>169</v>
      </c>
      <c r="M142" s="3">
        <v>6</v>
      </c>
      <c r="N142" s="5">
        <v>43079</v>
      </c>
      <c r="O142" s="5">
        <v>43083</v>
      </c>
      <c r="P142" s="5">
        <v>43265</v>
      </c>
      <c r="Q142" s="5">
        <v>43265</v>
      </c>
      <c r="R142" s="5"/>
      <c r="S142" s="5">
        <v>43173</v>
      </c>
      <c r="T142" s="5"/>
      <c r="U142" s="11" t="str">
        <f t="shared" si="28"/>
        <v>CN</v>
      </c>
      <c r="V142" s="3">
        <v>444</v>
      </c>
      <c r="W142" s="11">
        <f t="shared" si="29"/>
        <v>404.04</v>
      </c>
      <c r="X142" s="11">
        <f t="shared" si="30"/>
        <v>31.080000000000002</v>
      </c>
      <c r="Y142" s="11">
        <f t="shared" si="31"/>
        <v>8.8800000000000008</v>
      </c>
      <c r="Z142" s="11">
        <f t="shared" si="32"/>
        <v>0</v>
      </c>
      <c r="AA142" s="11">
        <f t="shared" si="33"/>
        <v>0</v>
      </c>
      <c r="AB142" s="11">
        <f t="shared" si="34"/>
        <v>0.02</v>
      </c>
      <c r="AC142" s="11">
        <f t="shared" si="35"/>
        <v>8.8800000000000008</v>
      </c>
      <c r="AD142" s="11">
        <f t="shared" si="36"/>
        <v>1.4800000000000002</v>
      </c>
      <c r="AE142" s="11" t="str">
        <f t="shared" si="37"/>
        <v>Partial Amt Paid</v>
      </c>
      <c r="AF142" s="11" t="str">
        <f t="shared" si="27"/>
        <v>Unearned Comm</v>
      </c>
      <c r="AG142" s="11" t="str">
        <f t="shared" si="38"/>
        <v>N</v>
      </c>
      <c r="AH142" s="8" t="str">
        <f t="shared" si="39"/>
        <v>N</v>
      </c>
    </row>
    <row r="143" spans="1:34">
      <c r="A143" s="11">
        <v>142</v>
      </c>
      <c r="B143" s="3" t="s">
        <v>21</v>
      </c>
      <c r="C143" s="3" t="s">
        <v>23</v>
      </c>
      <c r="D143" s="3" t="s">
        <v>22</v>
      </c>
      <c r="E143" s="3" t="s">
        <v>24</v>
      </c>
      <c r="F143" s="3">
        <v>85004</v>
      </c>
      <c r="G143" s="3" t="s">
        <v>27</v>
      </c>
      <c r="H143" s="11" t="s">
        <v>25</v>
      </c>
      <c r="I143" s="11"/>
      <c r="J143" s="3" t="s">
        <v>26</v>
      </c>
      <c r="K143" s="3" t="s">
        <v>28</v>
      </c>
      <c r="L143" s="3" t="s">
        <v>170</v>
      </c>
      <c r="M143" s="3">
        <v>6</v>
      </c>
      <c r="N143" s="5">
        <v>43093</v>
      </c>
      <c r="O143" s="5">
        <v>43095</v>
      </c>
      <c r="P143" s="5">
        <v>43277</v>
      </c>
      <c r="Q143" s="5">
        <v>43277</v>
      </c>
      <c r="R143" s="5"/>
      <c r="S143" s="5">
        <v>43185</v>
      </c>
      <c r="T143" s="5"/>
      <c r="U143" s="11" t="str">
        <f t="shared" si="28"/>
        <v>CN</v>
      </c>
      <c r="V143" s="3">
        <v>856</v>
      </c>
      <c r="W143" s="11">
        <f t="shared" si="29"/>
        <v>778.96</v>
      </c>
      <c r="X143" s="11">
        <f t="shared" si="30"/>
        <v>59.920000000000009</v>
      </c>
      <c r="Y143" s="11">
        <f t="shared" si="31"/>
        <v>17.12</v>
      </c>
      <c r="Z143" s="11">
        <f t="shared" si="32"/>
        <v>0</v>
      </c>
      <c r="AA143" s="11">
        <f t="shared" si="33"/>
        <v>0</v>
      </c>
      <c r="AB143" s="11">
        <f t="shared" si="34"/>
        <v>0.02</v>
      </c>
      <c r="AC143" s="11">
        <f t="shared" si="35"/>
        <v>17.12</v>
      </c>
      <c r="AD143" s="11">
        <f t="shared" si="36"/>
        <v>2.8533333333333335</v>
      </c>
      <c r="AE143" s="11" t="str">
        <f t="shared" si="37"/>
        <v>Partial Amt Paid</v>
      </c>
      <c r="AF143" s="11" t="str">
        <f t="shared" si="27"/>
        <v>Unearned Comm</v>
      </c>
      <c r="AG143" s="11" t="str">
        <f t="shared" si="38"/>
        <v>N</v>
      </c>
      <c r="AH143" s="8" t="str">
        <f t="shared" si="39"/>
        <v>N</v>
      </c>
    </row>
    <row r="144" spans="1:34">
      <c r="A144" s="11">
        <v>143</v>
      </c>
      <c r="B144" s="3" t="s">
        <v>21</v>
      </c>
      <c r="C144" s="3" t="s">
        <v>23</v>
      </c>
      <c r="D144" s="3" t="s">
        <v>22</v>
      </c>
      <c r="E144" s="3" t="s">
        <v>24</v>
      </c>
      <c r="F144" s="3">
        <v>85004</v>
      </c>
      <c r="G144" s="3" t="s">
        <v>27</v>
      </c>
      <c r="H144" s="11" t="s">
        <v>25</v>
      </c>
      <c r="I144" s="11"/>
      <c r="J144" s="3" t="s">
        <v>26</v>
      </c>
      <c r="K144" s="3" t="s">
        <v>28</v>
      </c>
      <c r="L144" s="3" t="s">
        <v>171</v>
      </c>
      <c r="M144" s="3">
        <v>6</v>
      </c>
      <c r="N144" s="5">
        <v>43099</v>
      </c>
      <c r="O144" s="5">
        <v>43101</v>
      </c>
      <c r="P144" s="5">
        <v>43282</v>
      </c>
      <c r="Q144" s="5">
        <v>43282</v>
      </c>
      <c r="R144" s="5"/>
      <c r="S144" s="5">
        <v>43191</v>
      </c>
      <c r="T144" s="5"/>
      <c r="U144" s="11" t="str">
        <f t="shared" si="28"/>
        <v>CN</v>
      </c>
      <c r="V144" s="3">
        <v>547</v>
      </c>
      <c r="W144" s="11">
        <f t="shared" si="29"/>
        <v>497.77000000000004</v>
      </c>
      <c r="X144" s="11">
        <f t="shared" si="30"/>
        <v>38.290000000000006</v>
      </c>
      <c r="Y144" s="11">
        <f t="shared" si="31"/>
        <v>10.94</v>
      </c>
      <c r="Z144" s="11">
        <f t="shared" si="32"/>
        <v>0</v>
      </c>
      <c r="AA144" s="11">
        <f t="shared" si="33"/>
        <v>0</v>
      </c>
      <c r="AB144" s="11">
        <f t="shared" si="34"/>
        <v>0.02</v>
      </c>
      <c r="AC144" s="11">
        <f t="shared" si="35"/>
        <v>10.94</v>
      </c>
      <c r="AD144" s="11">
        <f t="shared" si="36"/>
        <v>1.8233333333333333</v>
      </c>
      <c r="AE144" s="11" t="str">
        <f t="shared" si="37"/>
        <v>Partial Amt Paid</v>
      </c>
      <c r="AF144" s="11" t="str">
        <f t="shared" si="27"/>
        <v>Unearned Comm</v>
      </c>
      <c r="AG144" s="11" t="str">
        <f t="shared" si="38"/>
        <v>N</v>
      </c>
      <c r="AH144" s="8" t="str">
        <f t="shared" si="39"/>
        <v>N</v>
      </c>
    </row>
    <row r="145" spans="1:34">
      <c r="A145" s="11">
        <v>144</v>
      </c>
      <c r="B145" s="3" t="s">
        <v>21</v>
      </c>
      <c r="C145" s="3" t="s">
        <v>23</v>
      </c>
      <c r="D145" s="3" t="s">
        <v>22</v>
      </c>
      <c r="E145" s="3" t="s">
        <v>24</v>
      </c>
      <c r="F145" s="3">
        <v>85004</v>
      </c>
      <c r="G145" s="3" t="s">
        <v>27</v>
      </c>
      <c r="H145" s="11" t="s">
        <v>25</v>
      </c>
      <c r="I145" s="11"/>
      <c r="J145" s="3" t="s">
        <v>26</v>
      </c>
      <c r="K145" s="3" t="s">
        <v>28</v>
      </c>
      <c r="L145" s="3" t="s">
        <v>172</v>
      </c>
      <c r="M145" s="3">
        <v>6</v>
      </c>
      <c r="N145" s="5">
        <v>43111</v>
      </c>
      <c r="O145" s="5">
        <v>43115</v>
      </c>
      <c r="P145" s="5">
        <v>43296</v>
      </c>
      <c r="Q145" s="5">
        <v>43296</v>
      </c>
      <c r="R145" s="5"/>
      <c r="S145" s="5">
        <v>43205</v>
      </c>
      <c r="T145" s="5"/>
      <c r="U145" s="11" t="str">
        <f t="shared" si="28"/>
        <v>CN</v>
      </c>
      <c r="V145" s="3">
        <v>459</v>
      </c>
      <c r="W145" s="11">
        <f t="shared" si="29"/>
        <v>417.69</v>
      </c>
      <c r="X145" s="11">
        <f t="shared" si="30"/>
        <v>32.130000000000003</v>
      </c>
      <c r="Y145" s="11">
        <f t="shared" si="31"/>
        <v>9.18</v>
      </c>
      <c r="Z145" s="11">
        <f t="shared" si="32"/>
        <v>0</v>
      </c>
      <c r="AA145" s="11">
        <f t="shared" si="33"/>
        <v>0</v>
      </c>
      <c r="AB145" s="11">
        <f t="shared" si="34"/>
        <v>0.02</v>
      </c>
      <c r="AC145" s="11">
        <f t="shared" si="35"/>
        <v>9.18</v>
      </c>
      <c r="AD145" s="11">
        <f t="shared" si="36"/>
        <v>1.53</v>
      </c>
      <c r="AE145" s="11" t="str">
        <f t="shared" si="37"/>
        <v>Partial Amt Paid</v>
      </c>
      <c r="AF145" s="11" t="str">
        <f t="shared" si="27"/>
        <v>Unearned Comm</v>
      </c>
      <c r="AG145" s="11" t="str">
        <f t="shared" si="38"/>
        <v>N</v>
      </c>
      <c r="AH145" s="8" t="str">
        <f t="shared" si="39"/>
        <v>N</v>
      </c>
    </row>
    <row r="146" spans="1:34">
      <c r="A146" s="11">
        <v>145</v>
      </c>
      <c r="B146" s="3" t="s">
        <v>21</v>
      </c>
      <c r="C146" s="3" t="s">
        <v>23</v>
      </c>
      <c r="D146" s="3" t="s">
        <v>22</v>
      </c>
      <c r="E146" s="3" t="s">
        <v>24</v>
      </c>
      <c r="F146" s="3">
        <v>85004</v>
      </c>
      <c r="G146" s="3" t="s">
        <v>27</v>
      </c>
      <c r="H146" s="11" t="s">
        <v>25</v>
      </c>
      <c r="I146" s="11"/>
      <c r="J146" s="3" t="s">
        <v>26</v>
      </c>
      <c r="K146" s="3" t="s">
        <v>28</v>
      </c>
      <c r="L146" s="3" t="s">
        <v>173</v>
      </c>
      <c r="M146" s="3">
        <v>6</v>
      </c>
      <c r="N146" s="5">
        <v>43114</v>
      </c>
      <c r="O146" s="5">
        <v>43118</v>
      </c>
      <c r="P146" s="5">
        <v>43299</v>
      </c>
      <c r="Q146" s="5">
        <v>43299</v>
      </c>
      <c r="R146" s="5"/>
      <c r="S146" s="5">
        <v>43208</v>
      </c>
      <c r="T146" s="5"/>
      <c r="U146" s="11" t="str">
        <f t="shared" si="28"/>
        <v>CN</v>
      </c>
      <c r="V146" s="3">
        <v>857</v>
      </c>
      <c r="W146" s="11">
        <f t="shared" si="29"/>
        <v>779.87</v>
      </c>
      <c r="X146" s="11">
        <f t="shared" si="30"/>
        <v>59.990000000000009</v>
      </c>
      <c r="Y146" s="11">
        <f t="shared" si="31"/>
        <v>17.14</v>
      </c>
      <c r="Z146" s="11">
        <f t="shared" si="32"/>
        <v>0</v>
      </c>
      <c r="AA146" s="11">
        <f t="shared" si="33"/>
        <v>0</v>
      </c>
      <c r="AB146" s="11">
        <f t="shared" si="34"/>
        <v>0.02</v>
      </c>
      <c r="AC146" s="11">
        <f t="shared" si="35"/>
        <v>17.14</v>
      </c>
      <c r="AD146" s="11">
        <f t="shared" si="36"/>
        <v>2.8566666666666669</v>
      </c>
      <c r="AE146" s="11" t="str">
        <f t="shared" si="37"/>
        <v>Partial Amt Paid</v>
      </c>
      <c r="AF146" s="11" t="str">
        <f t="shared" si="27"/>
        <v>Unearned Comm</v>
      </c>
      <c r="AG146" s="11" t="str">
        <f t="shared" si="38"/>
        <v>N</v>
      </c>
      <c r="AH146" s="8" t="str">
        <f t="shared" si="39"/>
        <v>N</v>
      </c>
    </row>
    <row r="147" spans="1:34">
      <c r="A147" s="11">
        <v>146</v>
      </c>
      <c r="B147" s="3" t="s">
        <v>21</v>
      </c>
      <c r="C147" s="3" t="s">
        <v>23</v>
      </c>
      <c r="D147" s="3" t="s">
        <v>22</v>
      </c>
      <c r="E147" s="3" t="s">
        <v>24</v>
      </c>
      <c r="F147" s="3">
        <v>85004</v>
      </c>
      <c r="G147" s="3" t="s">
        <v>27</v>
      </c>
      <c r="H147" s="11" t="s">
        <v>25</v>
      </c>
      <c r="I147" s="11"/>
      <c r="J147" s="3" t="s">
        <v>26</v>
      </c>
      <c r="K147" s="3" t="s">
        <v>28</v>
      </c>
      <c r="L147" s="3" t="s">
        <v>174</v>
      </c>
      <c r="M147" s="3">
        <v>6</v>
      </c>
      <c r="N147" s="5">
        <v>43120</v>
      </c>
      <c r="O147" s="5">
        <v>43124</v>
      </c>
      <c r="P147" s="5">
        <v>43305</v>
      </c>
      <c r="Q147" s="5">
        <v>43305</v>
      </c>
      <c r="R147" s="5"/>
      <c r="S147" s="5">
        <v>43214</v>
      </c>
      <c r="T147" s="5"/>
      <c r="U147" s="11" t="str">
        <f t="shared" si="28"/>
        <v>CN</v>
      </c>
      <c r="V147" s="3">
        <v>846</v>
      </c>
      <c r="W147" s="11">
        <f t="shared" si="29"/>
        <v>769.86</v>
      </c>
      <c r="X147" s="11">
        <f t="shared" si="30"/>
        <v>59.220000000000006</v>
      </c>
      <c r="Y147" s="11">
        <f t="shared" si="31"/>
        <v>16.920000000000002</v>
      </c>
      <c r="Z147" s="11">
        <f t="shared" si="32"/>
        <v>0</v>
      </c>
      <c r="AA147" s="11">
        <f t="shared" si="33"/>
        <v>0</v>
      </c>
      <c r="AB147" s="11">
        <f t="shared" si="34"/>
        <v>0.02</v>
      </c>
      <c r="AC147" s="11">
        <f t="shared" si="35"/>
        <v>16.920000000000002</v>
      </c>
      <c r="AD147" s="11">
        <f t="shared" si="36"/>
        <v>2.8200000000000003</v>
      </c>
      <c r="AE147" s="11" t="str">
        <f t="shared" si="37"/>
        <v>Partial Amt Paid</v>
      </c>
      <c r="AF147" s="11" t="str">
        <f t="shared" si="27"/>
        <v>Unearned Comm</v>
      </c>
      <c r="AG147" s="11" t="str">
        <f t="shared" si="38"/>
        <v>N</v>
      </c>
      <c r="AH147" s="8" t="str">
        <f t="shared" si="39"/>
        <v>N</v>
      </c>
    </row>
    <row r="148" spans="1:34">
      <c r="A148" s="11">
        <v>147</v>
      </c>
      <c r="B148" s="3" t="s">
        <v>21</v>
      </c>
      <c r="C148" s="3" t="s">
        <v>23</v>
      </c>
      <c r="D148" s="3" t="s">
        <v>22</v>
      </c>
      <c r="E148" s="3" t="s">
        <v>24</v>
      </c>
      <c r="F148" s="3">
        <v>85004</v>
      </c>
      <c r="G148" s="3" t="s">
        <v>27</v>
      </c>
      <c r="H148" s="11" t="s">
        <v>25</v>
      </c>
      <c r="I148" s="11"/>
      <c r="J148" s="3" t="s">
        <v>26</v>
      </c>
      <c r="K148" s="3" t="s">
        <v>28</v>
      </c>
      <c r="L148" s="3" t="s">
        <v>175</v>
      </c>
      <c r="M148" s="3">
        <v>6</v>
      </c>
      <c r="N148" s="5">
        <v>43122</v>
      </c>
      <c r="O148" s="5">
        <v>43125</v>
      </c>
      <c r="P148" s="5">
        <v>43306</v>
      </c>
      <c r="Q148" s="5">
        <v>43306</v>
      </c>
      <c r="R148" s="5"/>
      <c r="S148" s="5">
        <v>43215</v>
      </c>
      <c r="T148" s="5"/>
      <c r="U148" s="11" t="str">
        <f t="shared" si="28"/>
        <v>CN</v>
      </c>
      <c r="V148" s="3">
        <v>579</v>
      </c>
      <c r="W148" s="11">
        <f t="shared" si="29"/>
        <v>526.89</v>
      </c>
      <c r="X148" s="11">
        <f t="shared" si="30"/>
        <v>40.53</v>
      </c>
      <c r="Y148" s="11">
        <f t="shared" si="31"/>
        <v>11.58</v>
      </c>
      <c r="Z148" s="11">
        <f t="shared" si="32"/>
        <v>0</v>
      </c>
      <c r="AA148" s="11">
        <f t="shared" si="33"/>
        <v>0</v>
      </c>
      <c r="AB148" s="11">
        <f t="shared" si="34"/>
        <v>0.02</v>
      </c>
      <c r="AC148" s="11">
        <f t="shared" si="35"/>
        <v>11.58</v>
      </c>
      <c r="AD148" s="11">
        <f t="shared" si="36"/>
        <v>1.93</v>
      </c>
      <c r="AE148" s="11" t="str">
        <f t="shared" si="37"/>
        <v>Partial Amt Paid</v>
      </c>
      <c r="AF148" s="11" t="str">
        <f t="shared" si="27"/>
        <v>Unearned Comm</v>
      </c>
      <c r="AG148" s="11" t="str">
        <f t="shared" si="38"/>
        <v>N</v>
      </c>
      <c r="AH148" s="8" t="str">
        <f t="shared" si="39"/>
        <v>N</v>
      </c>
    </row>
    <row r="149" spans="1:34">
      <c r="A149" s="11">
        <v>148</v>
      </c>
      <c r="B149" s="3" t="s">
        <v>21</v>
      </c>
      <c r="C149" s="3" t="s">
        <v>23</v>
      </c>
      <c r="D149" s="3" t="s">
        <v>22</v>
      </c>
      <c r="E149" s="3" t="s">
        <v>24</v>
      </c>
      <c r="F149" s="3">
        <v>85004</v>
      </c>
      <c r="G149" s="3" t="s">
        <v>27</v>
      </c>
      <c r="H149" s="11" t="s">
        <v>25</v>
      </c>
      <c r="I149" s="11"/>
      <c r="J149" s="3" t="s">
        <v>26</v>
      </c>
      <c r="K149" s="3" t="s">
        <v>28</v>
      </c>
      <c r="L149" s="3" t="s">
        <v>176</v>
      </c>
      <c r="M149" s="3">
        <v>12</v>
      </c>
      <c r="N149" s="5">
        <v>42949</v>
      </c>
      <c r="O149" s="5">
        <v>42953</v>
      </c>
      <c r="P149" s="5">
        <v>43318</v>
      </c>
      <c r="Q149" s="5">
        <v>43318</v>
      </c>
      <c r="R149" s="5"/>
      <c r="S149" s="5">
        <v>43171</v>
      </c>
      <c r="T149" s="5"/>
      <c r="U149" s="11" t="str">
        <f t="shared" si="28"/>
        <v>CN</v>
      </c>
      <c r="V149" s="3">
        <v>1356</v>
      </c>
      <c r="W149" s="11">
        <f t="shared" si="29"/>
        <v>1233.96</v>
      </c>
      <c r="X149" s="11">
        <f t="shared" si="30"/>
        <v>94.920000000000016</v>
      </c>
      <c r="Y149" s="11">
        <f t="shared" si="31"/>
        <v>27.12</v>
      </c>
      <c r="Z149" s="11">
        <f t="shared" si="32"/>
        <v>0</v>
      </c>
      <c r="AA149" s="11">
        <f t="shared" si="33"/>
        <v>0</v>
      </c>
      <c r="AB149" s="11">
        <f t="shared" si="34"/>
        <v>0.02</v>
      </c>
      <c r="AC149" s="11">
        <f t="shared" si="35"/>
        <v>27.12</v>
      </c>
      <c r="AD149" s="11">
        <f t="shared" si="36"/>
        <v>2.2600000000000002</v>
      </c>
      <c r="AE149" s="11" t="str">
        <f t="shared" si="37"/>
        <v>Partial Amt Paid</v>
      </c>
      <c r="AF149" s="11" t="str">
        <f t="shared" si="27"/>
        <v>Unearned Comm</v>
      </c>
      <c r="AG149" s="11" t="str">
        <f t="shared" si="38"/>
        <v>N</v>
      </c>
      <c r="AH149" s="8" t="str">
        <f t="shared" si="39"/>
        <v>N</v>
      </c>
    </row>
    <row r="150" spans="1:34">
      <c r="A150" s="11">
        <v>149</v>
      </c>
      <c r="B150" s="3" t="s">
        <v>21</v>
      </c>
      <c r="C150" s="3" t="s">
        <v>23</v>
      </c>
      <c r="D150" s="3" t="s">
        <v>22</v>
      </c>
      <c r="E150" s="3" t="s">
        <v>24</v>
      </c>
      <c r="F150" s="3">
        <v>85004</v>
      </c>
      <c r="G150" s="3" t="s">
        <v>27</v>
      </c>
      <c r="H150" s="11" t="s">
        <v>25</v>
      </c>
      <c r="I150" s="11"/>
      <c r="J150" s="3" t="s">
        <v>26</v>
      </c>
      <c r="K150" s="3" t="s">
        <v>28</v>
      </c>
      <c r="L150" s="3" t="s">
        <v>177</v>
      </c>
      <c r="M150" s="3">
        <v>12</v>
      </c>
      <c r="N150" s="5">
        <v>42955</v>
      </c>
      <c r="O150" s="5">
        <v>42958</v>
      </c>
      <c r="P150" s="5">
        <v>43323</v>
      </c>
      <c r="Q150" s="5">
        <v>43323</v>
      </c>
      <c r="R150" s="5"/>
      <c r="S150" s="5">
        <v>43205</v>
      </c>
      <c r="T150" s="5"/>
      <c r="U150" s="11" t="str">
        <f t="shared" si="28"/>
        <v>CN</v>
      </c>
      <c r="V150" s="3">
        <v>1100</v>
      </c>
      <c r="W150" s="11">
        <f t="shared" si="29"/>
        <v>1001</v>
      </c>
      <c r="X150" s="11">
        <f t="shared" si="30"/>
        <v>77.000000000000014</v>
      </c>
      <c r="Y150" s="11">
        <f t="shared" si="31"/>
        <v>22</v>
      </c>
      <c r="Z150" s="11">
        <f t="shared" si="32"/>
        <v>0</v>
      </c>
      <c r="AA150" s="11">
        <f t="shared" si="33"/>
        <v>0</v>
      </c>
      <c r="AB150" s="11">
        <f t="shared" si="34"/>
        <v>0.02</v>
      </c>
      <c r="AC150" s="11">
        <f t="shared" si="35"/>
        <v>22</v>
      </c>
      <c r="AD150" s="11">
        <f t="shared" si="36"/>
        <v>1.8333333333333333</v>
      </c>
      <c r="AE150" s="11" t="str">
        <f t="shared" si="37"/>
        <v>Partial Amt Paid</v>
      </c>
      <c r="AF150" s="11" t="str">
        <f t="shared" si="27"/>
        <v>Unearned Comm</v>
      </c>
      <c r="AG150" s="11" t="str">
        <f t="shared" si="38"/>
        <v>N</v>
      </c>
      <c r="AH150" s="8" t="str">
        <f t="shared" si="39"/>
        <v>N</v>
      </c>
    </row>
    <row r="151" spans="1:34">
      <c r="A151" s="11">
        <v>150</v>
      </c>
      <c r="B151" s="3" t="s">
        <v>21</v>
      </c>
      <c r="C151" s="3" t="s">
        <v>23</v>
      </c>
      <c r="D151" s="3" t="s">
        <v>22</v>
      </c>
      <c r="E151" s="3" t="s">
        <v>24</v>
      </c>
      <c r="F151" s="3">
        <v>85004</v>
      </c>
      <c r="G151" s="3" t="s">
        <v>27</v>
      </c>
      <c r="H151" s="11" t="s">
        <v>25</v>
      </c>
      <c r="I151" s="11"/>
      <c r="J151" s="3" t="s">
        <v>26</v>
      </c>
      <c r="K151" s="3" t="s">
        <v>28</v>
      </c>
      <c r="L151" s="3" t="s">
        <v>178</v>
      </c>
      <c r="M151" s="3">
        <v>12</v>
      </c>
      <c r="N151" s="5">
        <v>42959</v>
      </c>
      <c r="O151" s="5">
        <v>42963</v>
      </c>
      <c r="P151" s="5">
        <v>43328</v>
      </c>
      <c r="Q151" s="5">
        <v>43328</v>
      </c>
      <c r="R151" s="5"/>
      <c r="S151" s="5">
        <v>43081</v>
      </c>
      <c r="T151" s="5"/>
      <c r="U151" s="11" t="str">
        <f t="shared" si="28"/>
        <v>CN</v>
      </c>
      <c r="V151" s="3">
        <v>1245</v>
      </c>
      <c r="W151" s="11">
        <f t="shared" si="29"/>
        <v>1132.95</v>
      </c>
      <c r="X151" s="11">
        <f t="shared" si="30"/>
        <v>87.15</v>
      </c>
      <c r="Y151" s="11">
        <f t="shared" si="31"/>
        <v>24.900000000000002</v>
      </c>
      <c r="Z151" s="11">
        <f t="shared" si="32"/>
        <v>0</v>
      </c>
      <c r="AA151" s="11">
        <f t="shared" si="33"/>
        <v>0</v>
      </c>
      <c r="AB151" s="11">
        <f t="shared" si="34"/>
        <v>0.02</v>
      </c>
      <c r="AC151" s="11">
        <f t="shared" si="35"/>
        <v>24.900000000000002</v>
      </c>
      <c r="AD151" s="11">
        <f t="shared" si="36"/>
        <v>2.0750000000000002</v>
      </c>
      <c r="AE151" s="11" t="str">
        <f t="shared" si="37"/>
        <v>Partial Amt Paid</v>
      </c>
      <c r="AF151" s="11" t="str">
        <f t="shared" si="27"/>
        <v>Unearned Comm</v>
      </c>
      <c r="AG151" s="11" t="str">
        <f t="shared" si="38"/>
        <v>N</v>
      </c>
      <c r="AH151" s="8" t="str">
        <f t="shared" si="39"/>
        <v>N</v>
      </c>
    </row>
    <row r="152" spans="1:34">
      <c r="A152" s="11">
        <v>151</v>
      </c>
      <c r="B152" s="3" t="s">
        <v>21</v>
      </c>
      <c r="C152" s="3" t="s">
        <v>23</v>
      </c>
      <c r="D152" s="3" t="s">
        <v>22</v>
      </c>
      <c r="E152" s="3" t="s">
        <v>24</v>
      </c>
      <c r="F152" s="3">
        <v>85004</v>
      </c>
      <c r="G152" s="3" t="s">
        <v>27</v>
      </c>
      <c r="H152" s="11" t="s">
        <v>25</v>
      </c>
      <c r="I152" s="11"/>
      <c r="J152" s="3" t="s">
        <v>26</v>
      </c>
      <c r="K152" s="3" t="s">
        <v>28</v>
      </c>
      <c r="L152" s="3" t="s">
        <v>179</v>
      </c>
      <c r="M152" s="3">
        <v>12</v>
      </c>
      <c r="N152" s="5">
        <v>42964</v>
      </c>
      <c r="O152" s="5">
        <v>42967</v>
      </c>
      <c r="P152" s="5">
        <v>43332</v>
      </c>
      <c r="Q152" s="5">
        <v>43332</v>
      </c>
      <c r="R152" s="5"/>
      <c r="S152" s="5">
        <v>43059</v>
      </c>
      <c r="T152" s="5"/>
      <c r="U152" s="11" t="str">
        <f t="shared" si="28"/>
        <v>CN</v>
      </c>
      <c r="V152" s="3">
        <v>1325</v>
      </c>
      <c r="W152" s="11">
        <f t="shared" si="29"/>
        <v>1205.75</v>
      </c>
      <c r="X152" s="11">
        <f t="shared" si="30"/>
        <v>92.750000000000014</v>
      </c>
      <c r="Y152" s="11">
        <f t="shared" si="31"/>
        <v>26.5</v>
      </c>
      <c r="Z152" s="11">
        <f t="shared" si="32"/>
        <v>0</v>
      </c>
      <c r="AA152" s="11">
        <f t="shared" si="33"/>
        <v>0</v>
      </c>
      <c r="AB152" s="11">
        <f t="shared" si="34"/>
        <v>0.02</v>
      </c>
      <c r="AC152" s="11">
        <f t="shared" si="35"/>
        <v>26.5</v>
      </c>
      <c r="AD152" s="11">
        <f t="shared" si="36"/>
        <v>2.2083333333333335</v>
      </c>
      <c r="AE152" s="11" t="str">
        <f t="shared" si="37"/>
        <v>Partial Amt Paid</v>
      </c>
      <c r="AF152" s="11" t="str">
        <f t="shared" si="27"/>
        <v>Unearned Comm</v>
      </c>
      <c r="AG152" s="11" t="str">
        <f t="shared" si="38"/>
        <v>N</v>
      </c>
      <c r="AH152" s="8" t="str">
        <f t="shared" si="39"/>
        <v>N</v>
      </c>
    </row>
    <row r="153" spans="1:34">
      <c r="A153" s="11">
        <v>152</v>
      </c>
      <c r="B153" s="3" t="s">
        <v>21</v>
      </c>
      <c r="C153" s="3" t="s">
        <v>23</v>
      </c>
      <c r="D153" s="3" t="s">
        <v>22</v>
      </c>
      <c r="E153" s="3" t="s">
        <v>24</v>
      </c>
      <c r="F153" s="3">
        <v>85004</v>
      </c>
      <c r="G153" s="3" t="s">
        <v>27</v>
      </c>
      <c r="H153" s="11" t="s">
        <v>25</v>
      </c>
      <c r="I153" s="11"/>
      <c r="J153" s="3" t="s">
        <v>26</v>
      </c>
      <c r="K153" s="3" t="s">
        <v>28</v>
      </c>
      <c r="L153" s="3" t="s">
        <v>180</v>
      </c>
      <c r="M153" s="3">
        <v>6</v>
      </c>
      <c r="N153" s="5">
        <v>43127</v>
      </c>
      <c r="O153" s="5">
        <v>43129</v>
      </c>
      <c r="P153" s="5">
        <v>43310</v>
      </c>
      <c r="Q153" s="5">
        <v>43310</v>
      </c>
      <c r="R153" s="5"/>
      <c r="S153" s="5">
        <v>43219</v>
      </c>
      <c r="T153" s="5"/>
      <c r="U153" s="11" t="str">
        <f t="shared" si="28"/>
        <v>CN</v>
      </c>
      <c r="V153" s="3">
        <v>957</v>
      </c>
      <c r="W153" s="11">
        <f t="shared" si="29"/>
        <v>870.87</v>
      </c>
      <c r="X153" s="11">
        <f t="shared" si="30"/>
        <v>66.990000000000009</v>
      </c>
      <c r="Y153" s="11">
        <f t="shared" si="31"/>
        <v>19.14</v>
      </c>
      <c r="Z153" s="11">
        <f t="shared" si="32"/>
        <v>0</v>
      </c>
      <c r="AA153" s="11">
        <f t="shared" si="33"/>
        <v>0</v>
      </c>
      <c r="AB153" s="11">
        <f t="shared" si="34"/>
        <v>0.02</v>
      </c>
      <c r="AC153" s="11">
        <f t="shared" si="35"/>
        <v>19.14</v>
      </c>
      <c r="AD153" s="11">
        <f t="shared" si="36"/>
        <v>3.19</v>
      </c>
      <c r="AE153" s="11" t="str">
        <f t="shared" si="37"/>
        <v>Partial Amt Paid</v>
      </c>
      <c r="AF153" s="11" t="str">
        <f t="shared" si="27"/>
        <v>Unearned Comm</v>
      </c>
      <c r="AG153" s="11" t="str">
        <f t="shared" si="38"/>
        <v>N</v>
      </c>
      <c r="AH153" s="8" t="str">
        <f t="shared" si="39"/>
        <v>N</v>
      </c>
    </row>
    <row r="154" spans="1:34">
      <c r="A154" s="11">
        <v>153</v>
      </c>
      <c r="B154" s="3" t="s">
        <v>21</v>
      </c>
      <c r="C154" s="3" t="s">
        <v>23</v>
      </c>
      <c r="D154" s="3" t="s">
        <v>22</v>
      </c>
      <c r="E154" s="3" t="s">
        <v>24</v>
      </c>
      <c r="F154" s="3">
        <v>85004</v>
      </c>
      <c r="G154" s="3" t="s">
        <v>27</v>
      </c>
      <c r="H154" s="11" t="s">
        <v>25</v>
      </c>
      <c r="I154" s="11"/>
      <c r="J154" s="3" t="s">
        <v>26</v>
      </c>
      <c r="K154" s="3" t="s">
        <v>28</v>
      </c>
      <c r="L154" s="3" t="s">
        <v>181</v>
      </c>
      <c r="M154" s="3">
        <v>6</v>
      </c>
      <c r="N154" s="5">
        <v>43104</v>
      </c>
      <c r="O154" s="5">
        <v>43106</v>
      </c>
      <c r="P154" s="5">
        <v>43287</v>
      </c>
      <c r="Q154" s="5">
        <v>43287</v>
      </c>
      <c r="R154" s="5"/>
      <c r="S154" s="5">
        <v>43196</v>
      </c>
      <c r="T154" s="5"/>
      <c r="U154" s="11" t="str">
        <f t="shared" si="28"/>
        <v>CN</v>
      </c>
      <c r="V154" s="3">
        <v>589</v>
      </c>
      <c r="W154" s="11">
        <f t="shared" si="29"/>
        <v>535.99</v>
      </c>
      <c r="X154" s="11">
        <f t="shared" si="30"/>
        <v>41.230000000000004</v>
      </c>
      <c r="Y154" s="11">
        <f t="shared" si="31"/>
        <v>11.78</v>
      </c>
      <c r="Z154" s="11">
        <f t="shared" si="32"/>
        <v>0</v>
      </c>
      <c r="AA154" s="11">
        <f t="shared" si="33"/>
        <v>0</v>
      </c>
      <c r="AB154" s="11">
        <f t="shared" si="34"/>
        <v>0.02</v>
      </c>
      <c r="AC154" s="11">
        <f t="shared" si="35"/>
        <v>11.78</v>
      </c>
      <c r="AD154" s="11">
        <f t="shared" si="36"/>
        <v>1.9633333333333332</v>
      </c>
      <c r="AE154" s="11" t="str">
        <f t="shared" si="37"/>
        <v>Partial Amt Paid</v>
      </c>
      <c r="AF154" s="11" t="str">
        <f t="shared" si="27"/>
        <v>Unearned Comm</v>
      </c>
      <c r="AG154" s="11" t="str">
        <f t="shared" si="38"/>
        <v>N</v>
      </c>
      <c r="AH154" s="8" t="str">
        <f t="shared" si="39"/>
        <v>N</v>
      </c>
    </row>
    <row r="155" spans="1:34">
      <c r="A155" s="11">
        <v>154</v>
      </c>
      <c r="B155" s="3" t="s">
        <v>21</v>
      </c>
      <c r="C155" s="3" t="s">
        <v>23</v>
      </c>
      <c r="D155" s="3" t="s">
        <v>22</v>
      </c>
      <c r="E155" s="3" t="s">
        <v>24</v>
      </c>
      <c r="F155" s="3">
        <v>85004</v>
      </c>
      <c r="G155" s="3" t="s">
        <v>27</v>
      </c>
      <c r="H155" s="11" t="s">
        <v>25</v>
      </c>
      <c r="I155" s="11"/>
      <c r="J155" s="3" t="s">
        <v>26</v>
      </c>
      <c r="K155" s="3" t="s">
        <v>28</v>
      </c>
      <c r="L155" s="3" t="s">
        <v>182</v>
      </c>
      <c r="M155" s="3">
        <v>6</v>
      </c>
      <c r="N155" s="5">
        <v>43007</v>
      </c>
      <c r="O155" s="5">
        <v>43008</v>
      </c>
      <c r="P155" s="5">
        <v>43189</v>
      </c>
      <c r="Q155" s="5">
        <v>43189</v>
      </c>
      <c r="R155" s="5"/>
      <c r="S155" s="5">
        <v>43099</v>
      </c>
      <c r="T155" s="5"/>
      <c r="U155" s="11" t="str">
        <f t="shared" si="28"/>
        <v>CN</v>
      </c>
      <c r="V155" s="3">
        <v>568</v>
      </c>
      <c r="W155" s="11">
        <f t="shared" si="29"/>
        <v>516.88</v>
      </c>
      <c r="X155" s="11">
        <f t="shared" si="30"/>
        <v>39.760000000000005</v>
      </c>
      <c r="Y155" s="11">
        <f t="shared" si="31"/>
        <v>11.36</v>
      </c>
      <c r="Z155" s="11">
        <f t="shared" si="32"/>
        <v>0</v>
      </c>
      <c r="AA155" s="11">
        <f t="shared" si="33"/>
        <v>0</v>
      </c>
      <c r="AB155" s="11">
        <f t="shared" si="34"/>
        <v>0.02</v>
      </c>
      <c r="AC155" s="11">
        <f t="shared" si="35"/>
        <v>11.36</v>
      </c>
      <c r="AD155" s="11">
        <f t="shared" si="36"/>
        <v>1.8933333333333333</v>
      </c>
      <c r="AE155" s="11" t="str">
        <f t="shared" si="37"/>
        <v>Partial Amt Paid</v>
      </c>
      <c r="AF155" s="11" t="str">
        <f t="shared" si="27"/>
        <v>Unearned Comm</v>
      </c>
      <c r="AG155" s="11" t="str">
        <f t="shared" si="38"/>
        <v>N</v>
      </c>
      <c r="AH155" s="8" t="str">
        <f t="shared" si="39"/>
        <v>N</v>
      </c>
    </row>
    <row r="156" spans="1:34">
      <c r="A156" s="11">
        <v>155</v>
      </c>
      <c r="B156" s="3" t="s">
        <v>21</v>
      </c>
      <c r="C156" s="3" t="s">
        <v>23</v>
      </c>
      <c r="D156" s="3" t="s">
        <v>22</v>
      </c>
      <c r="E156" s="3" t="s">
        <v>24</v>
      </c>
      <c r="F156" s="3">
        <v>85004</v>
      </c>
      <c r="G156" s="3" t="s">
        <v>27</v>
      </c>
      <c r="H156" s="11" t="s">
        <v>25</v>
      </c>
      <c r="I156" s="11"/>
      <c r="J156" s="3" t="s">
        <v>26</v>
      </c>
      <c r="K156" s="3" t="s">
        <v>28</v>
      </c>
      <c r="L156" s="3" t="s">
        <v>183</v>
      </c>
      <c r="M156" s="3">
        <v>6</v>
      </c>
      <c r="N156" s="5">
        <v>43049</v>
      </c>
      <c r="O156" s="5">
        <v>43051</v>
      </c>
      <c r="P156" s="5">
        <v>43232</v>
      </c>
      <c r="Q156" s="5">
        <v>43232</v>
      </c>
      <c r="R156" s="5"/>
      <c r="S156" s="5">
        <v>43143</v>
      </c>
      <c r="T156" s="5"/>
      <c r="U156" s="11" t="str">
        <f t="shared" si="28"/>
        <v>CN</v>
      </c>
      <c r="V156" s="3">
        <v>548</v>
      </c>
      <c r="W156" s="11">
        <f t="shared" si="29"/>
        <v>498.68</v>
      </c>
      <c r="X156" s="11">
        <f t="shared" si="30"/>
        <v>38.360000000000007</v>
      </c>
      <c r="Y156" s="11">
        <f t="shared" si="31"/>
        <v>10.96</v>
      </c>
      <c r="Z156" s="11">
        <f t="shared" si="32"/>
        <v>0</v>
      </c>
      <c r="AA156" s="11">
        <f t="shared" si="33"/>
        <v>0</v>
      </c>
      <c r="AB156" s="11">
        <f t="shared" si="34"/>
        <v>0.02</v>
      </c>
      <c r="AC156" s="11">
        <f t="shared" si="35"/>
        <v>10.96</v>
      </c>
      <c r="AD156" s="11">
        <f t="shared" si="36"/>
        <v>1.8266666666666669</v>
      </c>
      <c r="AE156" s="11" t="str">
        <f t="shared" si="37"/>
        <v>Partial Amt Paid</v>
      </c>
      <c r="AF156" s="11" t="str">
        <f t="shared" si="27"/>
        <v>Unearned Comm</v>
      </c>
      <c r="AG156" s="11" t="str">
        <f t="shared" si="38"/>
        <v>N</v>
      </c>
      <c r="AH156" s="8" t="str">
        <f t="shared" si="39"/>
        <v>N</v>
      </c>
    </row>
    <row r="157" spans="1:34">
      <c r="A157" s="11">
        <v>156</v>
      </c>
      <c r="B157" s="3" t="s">
        <v>21</v>
      </c>
      <c r="C157" s="3" t="s">
        <v>23</v>
      </c>
      <c r="D157" s="3" t="s">
        <v>22</v>
      </c>
      <c r="E157" s="3" t="s">
        <v>24</v>
      </c>
      <c r="F157" s="3">
        <v>85004</v>
      </c>
      <c r="G157" s="3" t="s">
        <v>27</v>
      </c>
      <c r="H157" s="11" t="s">
        <v>25</v>
      </c>
      <c r="I157" s="11"/>
      <c r="J157" s="3" t="s">
        <v>26</v>
      </c>
      <c r="K157" s="3" t="s">
        <v>28</v>
      </c>
      <c r="L157" s="3" t="s">
        <v>184</v>
      </c>
      <c r="M157" s="3">
        <v>6</v>
      </c>
      <c r="N157" s="5">
        <v>43075</v>
      </c>
      <c r="O157" s="5">
        <v>43077</v>
      </c>
      <c r="P157" s="5">
        <v>43259</v>
      </c>
      <c r="Q157" s="5">
        <v>43259</v>
      </c>
      <c r="R157" s="5"/>
      <c r="S157" s="5">
        <v>43167</v>
      </c>
      <c r="T157" s="5"/>
      <c r="U157" s="11" t="str">
        <f t="shared" si="28"/>
        <v>CN</v>
      </c>
      <c r="V157" s="3">
        <v>574</v>
      </c>
      <c r="W157" s="11">
        <f t="shared" si="29"/>
        <v>522.34</v>
      </c>
      <c r="X157" s="11">
        <f t="shared" si="30"/>
        <v>40.180000000000007</v>
      </c>
      <c r="Y157" s="11">
        <f t="shared" si="31"/>
        <v>11.48</v>
      </c>
      <c r="Z157" s="11">
        <f t="shared" si="32"/>
        <v>0</v>
      </c>
      <c r="AA157" s="11">
        <f t="shared" si="33"/>
        <v>0</v>
      </c>
      <c r="AB157" s="11">
        <f t="shared" si="34"/>
        <v>0.02</v>
      </c>
      <c r="AC157" s="11">
        <f t="shared" si="35"/>
        <v>11.48</v>
      </c>
      <c r="AD157" s="11">
        <f t="shared" si="36"/>
        <v>1.9133333333333333</v>
      </c>
      <c r="AE157" s="11" t="str">
        <f t="shared" si="37"/>
        <v>Partial Amt Paid</v>
      </c>
      <c r="AF157" s="11" t="str">
        <f t="shared" si="27"/>
        <v>Unearned Comm</v>
      </c>
      <c r="AG157" s="11" t="str">
        <f t="shared" si="38"/>
        <v>N</v>
      </c>
      <c r="AH157" s="8" t="str">
        <f t="shared" si="39"/>
        <v>N</v>
      </c>
    </row>
    <row r="158" spans="1:34">
      <c r="A158" s="11">
        <v>157</v>
      </c>
      <c r="B158" s="3" t="s">
        <v>21</v>
      </c>
      <c r="C158" s="3" t="s">
        <v>23</v>
      </c>
      <c r="D158" s="3" t="s">
        <v>22</v>
      </c>
      <c r="E158" s="3" t="s">
        <v>24</v>
      </c>
      <c r="F158" s="3">
        <v>85004</v>
      </c>
      <c r="G158" s="3" t="s">
        <v>27</v>
      </c>
      <c r="H158" s="11" t="s">
        <v>25</v>
      </c>
      <c r="I158" s="11"/>
      <c r="J158" s="3" t="s">
        <v>26</v>
      </c>
      <c r="K158" s="3" t="s">
        <v>28</v>
      </c>
      <c r="L158" s="3" t="s">
        <v>185</v>
      </c>
      <c r="M158" s="3">
        <v>6</v>
      </c>
      <c r="N158" s="5">
        <v>42955</v>
      </c>
      <c r="O158" s="5">
        <v>42957</v>
      </c>
      <c r="P158" s="5">
        <v>43141</v>
      </c>
      <c r="Q158" s="5">
        <v>43141</v>
      </c>
      <c r="R158" s="5"/>
      <c r="S158" s="5">
        <v>43049</v>
      </c>
      <c r="T158" s="5"/>
      <c r="U158" s="11" t="str">
        <f t="shared" si="28"/>
        <v>CN</v>
      </c>
      <c r="V158" s="3">
        <v>586</v>
      </c>
      <c r="W158" s="11">
        <f t="shared" si="29"/>
        <v>533.26</v>
      </c>
      <c r="X158" s="11">
        <f t="shared" si="30"/>
        <v>41.02</v>
      </c>
      <c r="Y158" s="11">
        <f t="shared" si="31"/>
        <v>11.72</v>
      </c>
      <c r="Z158" s="11">
        <f t="shared" si="32"/>
        <v>0</v>
      </c>
      <c r="AA158" s="11">
        <f t="shared" si="33"/>
        <v>0</v>
      </c>
      <c r="AB158" s="11">
        <f t="shared" si="34"/>
        <v>0.02</v>
      </c>
      <c r="AC158" s="11">
        <f t="shared" si="35"/>
        <v>11.72</v>
      </c>
      <c r="AD158" s="11">
        <f t="shared" si="36"/>
        <v>1.9533333333333334</v>
      </c>
      <c r="AE158" s="11" t="str">
        <f t="shared" si="37"/>
        <v>Partial Amt Paid</v>
      </c>
      <c r="AF158" s="11" t="str">
        <f t="shared" si="27"/>
        <v>Unearned Comm</v>
      </c>
      <c r="AG158" s="11" t="str">
        <f t="shared" si="38"/>
        <v>N</v>
      </c>
      <c r="AH158" s="8" t="str">
        <f t="shared" si="39"/>
        <v>N</v>
      </c>
    </row>
    <row r="159" spans="1:34">
      <c r="A159" s="11">
        <v>158</v>
      </c>
      <c r="B159" s="3" t="s">
        <v>21</v>
      </c>
      <c r="C159" s="3" t="s">
        <v>23</v>
      </c>
      <c r="D159" s="3" t="s">
        <v>22</v>
      </c>
      <c r="E159" s="3" t="s">
        <v>24</v>
      </c>
      <c r="F159" s="3">
        <v>85004</v>
      </c>
      <c r="G159" s="3" t="s">
        <v>27</v>
      </c>
      <c r="H159" s="11" t="s">
        <v>25</v>
      </c>
      <c r="I159" s="11"/>
      <c r="J159" s="3" t="s">
        <v>26</v>
      </c>
      <c r="K159" s="3" t="s">
        <v>28</v>
      </c>
      <c r="L159" s="3" t="s">
        <v>186</v>
      </c>
      <c r="M159" s="3">
        <v>6</v>
      </c>
      <c r="N159" s="5">
        <v>42962</v>
      </c>
      <c r="O159" s="5">
        <v>42964</v>
      </c>
      <c r="P159" s="5">
        <v>43148</v>
      </c>
      <c r="Q159" s="5">
        <v>43148</v>
      </c>
      <c r="R159" s="5"/>
      <c r="S159" s="5">
        <v>43056</v>
      </c>
      <c r="T159" s="5"/>
      <c r="U159" s="11" t="str">
        <f t="shared" si="28"/>
        <v>CN</v>
      </c>
      <c r="V159" s="3">
        <v>587</v>
      </c>
      <c r="W159" s="11">
        <f t="shared" si="29"/>
        <v>534.17000000000007</v>
      </c>
      <c r="X159" s="11">
        <f t="shared" si="30"/>
        <v>41.09</v>
      </c>
      <c r="Y159" s="11">
        <f t="shared" si="31"/>
        <v>11.74</v>
      </c>
      <c r="Z159" s="11">
        <f t="shared" si="32"/>
        <v>0</v>
      </c>
      <c r="AA159" s="11">
        <f t="shared" si="33"/>
        <v>0</v>
      </c>
      <c r="AB159" s="11">
        <f t="shared" si="34"/>
        <v>0.02</v>
      </c>
      <c r="AC159" s="11">
        <f t="shared" si="35"/>
        <v>11.74</v>
      </c>
      <c r="AD159" s="11">
        <f t="shared" si="36"/>
        <v>1.9566666666666668</v>
      </c>
      <c r="AE159" s="11" t="str">
        <f t="shared" si="37"/>
        <v>Partial Amt Paid</v>
      </c>
      <c r="AF159" s="11" t="str">
        <f t="shared" si="27"/>
        <v>Unearned Comm</v>
      </c>
      <c r="AG159" s="11" t="str">
        <f t="shared" si="38"/>
        <v>N</v>
      </c>
      <c r="AH159" s="8" t="str">
        <f t="shared" si="39"/>
        <v>N</v>
      </c>
    </row>
    <row r="160" spans="1:34">
      <c r="A160" s="11">
        <v>159</v>
      </c>
      <c r="B160" s="3" t="s">
        <v>21</v>
      </c>
      <c r="C160" s="3" t="s">
        <v>23</v>
      </c>
      <c r="D160" s="3" t="s">
        <v>22</v>
      </c>
      <c r="E160" s="3" t="s">
        <v>24</v>
      </c>
      <c r="F160" s="3">
        <v>85004</v>
      </c>
      <c r="G160" s="3" t="s">
        <v>27</v>
      </c>
      <c r="H160" s="11" t="s">
        <v>25</v>
      </c>
      <c r="I160" s="11"/>
      <c r="J160" s="3" t="s">
        <v>26</v>
      </c>
      <c r="K160" s="3" t="s">
        <v>28</v>
      </c>
      <c r="L160" s="3" t="s">
        <v>187</v>
      </c>
      <c r="M160" s="3">
        <v>6</v>
      </c>
      <c r="N160" s="5">
        <v>43117</v>
      </c>
      <c r="O160" s="5">
        <v>43120</v>
      </c>
      <c r="P160" s="5">
        <v>43301</v>
      </c>
      <c r="Q160" s="5">
        <v>43301</v>
      </c>
      <c r="R160" s="5"/>
      <c r="S160" s="5">
        <v>43210</v>
      </c>
      <c r="T160" s="5"/>
      <c r="U160" s="11" t="str">
        <f t="shared" si="28"/>
        <v>CN</v>
      </c>
      <c r="V160" s="3">
        <v>523</v>
      </c>
      <c r="W160" s="11">
        <f t="shared" si="29"/>
        <v>475.93</v>
      </c>
      <c r="X160" s="11">
        <f t="shared" si="30"/>
        <v>36.610000000000007</v>
      </c>
      <c r="Y160" s="11">
        <f t="shared" si="31"/>
        <v>10.46</v>
      </c>
      <c r="Z160" s="11">
        <f t="shared" si="32"/>
        <v>0</v>
      </c>
      <c r="AA160" s="11">
        <f t="shared" si="33"/>
        <v>0</v>
      </c>
      <c r="AB160" s="11">
        <f t="shared" si="34"/>
        <v>0.02</v>
      </c>
      <c r="AC160" s="11">
        <f t="shared" si="35"/>
        <v>10.46</v>
      </c>
      <c r="AD160" s="11">
        <f t="shared" si="36"/>
        <v>1.7433333333333334</v>
      </c>
      <c r="AE160" s="11" t="str">
        <f t="shared" si="37"/>
        <v>Partial Amt Paid</v>
      </c>
      <c r="AF160" s="11" t="str">
        <f t="shared" si="27"/>
        <v>Unearned Comm</v>
      </c>
      <c r="AG160" s="11" t="str">
        <f t="shared" si="38"/>
        <v>N</v>
      </c>
      <c r="AH160" s="8" t="str">
        <f t="shared" si="39"/>
        <v>N</v>
      </c>
    </row>
    <row r="161" spans="1:34">
      <c r="A161" s="11">
        <v>160</v>
      </c>
      <c r="B161" s="3" t="s">
        <v>21</v>
      </c>
      <c r="C161" s="3" t="s">
        <v>23</v>
      </c>
      <c r="D161" s="3" t="s">
        <v>22</v>
      </c>
      <c r="E161" s="3" t="s">
        <v>24</v>
      </c>
      <c r="F161" s="3">
        <v>85004</v>
      </c>
      <c r="G161" s="3" t="s">
        <v>27</v>
      </c>
      <c r="H161" s="11" t="s">
        <v>25</v>
      </c>
      <c r="I161" s="11"/>
      <c r="J161" s="3" t="s">
        <v>26</v>
      </c>
      <c r="K161" s="3" t="s">
        <v>28</v>
      </c>
      <c r="L161" s="3" t="s">
        <v>188</v>
      </c>
      <c r="M161" s="3">
        <v>6</v>
      </c>
      <c r="N161" s="5">
        <v>43130</v>
      </c>
      <c r="O161" s="5">
        <v>43131</v>
      </c>
      <c r="P161" s="5">
        <v>43312</v>
      </c>
      <c r="Q161" s="5">
        <v>43312</v>
      </c>
      <c r="R161" s="5"/>
      <c r="S161" s="5">
        <v>43220</v>
      </c>
      <c r="T161" s="5"/>
      <c r="U161" s="11" t="str">
        <f t="shared" si="28"/>
        <v>CN</v>
      </c>
      <c r="V161" s="3">
        <v>512</v>
      </c>
      <c r="W161" s="11">
        <f t="shared" si="29"/>
        <v>465.92</v>
      </c>
      <c r="X161" s="11">
        <f t="shared" si="30"/>
        <v>35.840000000000003</v>
      </c>
      <c r="Y161" s="11">
        <f t="shared" si="31"/>
        <v>10.24</v>
      </c>
      <c r="Z161" s="11">
        <f t="shared" si="32"/>
        <v>0</v>
      </c>
      <c r="AA161" s="11">
        <f t="shared" si="33"/>
        <v>0</v>
      </c>
      <c r="AB161" s="11">
        <f t="shared" si="34"/>
        <v>0.02</v>
      </c>
      <c r="AC161" s="11">
        <f t="shared" si="35"/>
        <v>10.24</v>
      </c>
      <c r="AD161" s="11">
        <f t="shared" si="36"/>
        <v>1.7066666666666668</v>
      </c>
      <c r="AE161" s="11" t="str">
        <f t="shared" si="37"/>
        <v>Partial Amt Paid</v>
      </c>
      <c r="AF161" s="11" t="str">
        <f t="shared" si="27"/>
        <v>Unearned Comm</v>
      </c>
      <c r="AG161" s="11" t="str">
        <f t="shared" si="38"/>
        <v>N</v>
      </c>
      <c r="AH161" s="8" t="str">
        <f t="shared" si="39"/>
        <v>N</v>
      </c>
    </row>
    <row r="162" spans="1:34">
      <c r="A162" s="11">
        <v>161</v>
      </c>
      <c r="B162" s="3" t="s">
        <v>21</v>
      </c>
      <c r="C162" s="3" t="s">
        <v>23</v>
      </c>
      <c r="D162" s="3" t="s">
        <v>22</v>
      </c>
      <c r="E162" s="3" t="s">
        <v>24</v>
      </c>
      <c r="F162" s="3">
        <v>85004</v>
      </c>
      <c r="G162" s="3" t="s">
        <v>27</v>
      </c>
      <c r="H162" s="11" t="s">
        <v>25</v>
      </c>
      <c r="I162" s="11"/>
      <c r="J162" s="3" t="s">
        <v>26</v>
      </c>
      <c r="K162" s="3" t="s">
        <v>28</v>
      </c>
      <c r="L162" s="3" t="s">
        <v>189</v>
      </c>
      <c r="M162" s="3">
        <v>6</v>
      </c>
      <c r="N162" s="5">
        <v>43047</v>
      </c>
      <c r="O162" s="5">
        <v>43049</v>
      </c>
      <c r="P162" s="5">
        <v>43230</v>
      </c>
      <c r="Q162" s="5">
        <v>43230</v>
      </c>
      <c r="R162" s="5"/>
      <c r="S162" s="5">
        <v>43141</v>
      </c>
      <c r="T162" s="5"/>
      <c r="U162" s="11" t="str">
        <f t="shared" si="28"/>
        <v>CN</v>
      </c>
      <c r="V162" s="3">
        <v>532</v>
      </c>
      <c r="W162" s="11">
        <f t="shared" si="29"/>
        <v>484.12</v>
      </c>
      <c r="X162" s="11">
        <f t="shared" si="30"/>
        <v>37.24</v>
      </c>
      <c r="Y162" s="11">
        <f t="shared" si="31"/>
        <v>10.64</v>
      </c>
      <c r="Z162" s="11">
        <f t="shared" si="32"/>
        <v>0</v>
      </c>
      <c r="AA162" s="11">
        <f t="shared" si="33"/>
        <v>0</v>
      </c>
      <c r="AB162" s="11">
        <f t="shared" si="34"/>
        <v>0.02</v>
      </c>
      <c r="AC162" s="11">
        <f t="shared" si="35"/>
        <v>10.64</v>
      </c>
      <c r="AD162" s="11">
        <f t="shared" si="36"/>
        <v>1.7733333333333334</v>
      </c>
      <c r="AE162" s="11" t="str">
        <f t="shared" si="37"/>
        <v>Partial Amt Paid</v>
      </c>
      <c r="AF162" s="11" t="str">
        <f t="shared" si="27"/>
        <v>Unearned Comm</v>
      </c>
      <c r="AG162" s="11" t="str">
        <f t="shared" si="38"/>
        <v>N</v>
      </c>
      <c r="AH162" s="8" t="str">
        <f t="shared" si="39"/>
        <v>N</v>
      </c>
    </row>
    <row r="163" spans="1:34">
      <c r="A163" s="11">
        <v>162</v>
      </c>
      <c r="B163" s="3" t="s">
        <v>21</v>
      </c>
      <c r="C163" s="3" t="s">
        <v>23</v>
      </c>
      <c r="D163" s="3" t="s">
        <v>22</v>
      </c>
      <c r="E163" s="3" t="s">
        <v>24</v>
      </c>
      <c r="F163" s="3">
        <v>85004</v>
      </c>
      <c r="G163" s="3" t="s">
        <v>27</v>
      </c>
      <c r="H163" s="11" t="s">
        <v>25</v>
      </c>
      <c r="I163" s="11"/>
      <c r="J163" s="3" t="s">
        <v>26</v>
      </c>
      <c r="K163" s="3" t="s">
        <v>28</v>
      </c>
      <c r="L163" s="3" t="s">
        <v>190</v>
      </c>
      <c r="M163" s="3">
        <v>6</v>
      </c>
      <c r="N163" s="5">
        <v>43107</v>
      </c>
      <c r="O163" s="5">
        <v>43110</v>
      </c>
      <c r="P163" s="5">
        <v>43291</v>
      </c>
      <c r="Q163" s="5">
        <v>43291</v>
      </c>
      <c r="R163" s="5"/>
      <c r="S163" s="5">
        <v>43200</v>
      </c>
      <c r="T163" s="5"/>
      <c r="U163" s="11" t="str">
        <f t="shared" si="28"/>
        <v>CN</v>
      </c>
      <c r="V163" s="3">
        <v>632</v>
      </c>
      <c r="W163" s="11">
        <f t="shared" si="29"/>
        <v>575.12</v>
      </c>
      <c r="X163" s="11">
        <f t="shared" si="30"/>
        <v>44.24</v>
      </c>
      <c r="Y163" s="11">
        <f t="shared" si="31"/>
        <v>12.64</v>
      </c>
      <c r="Z163" s="11">
        <f t="shared" si="32"/>
        <v>0</v>
      </c>
      <c r="AA163" s="11">
        <f t="shared" si="33"/>
        <v>0</v>
      </c>
      <c r="AB163" s="11">
        <f t="shared" si="34"/>
        <v>0.02</v>
      </c>
      <c r="AC163" s="11">
        <f t="shared" si="35"/>
        <v>12.64</v>
      </c>
      <c r="AD163" s="11">
        <f t="shared" si="36"/>
        <v>2.1066666666666669</v>
      </c>
      <c r="AE163" s="11" t="str">
        <f t="shared" si="37"/>
        <v>Partial Amt Paid</v>
      </c>
      <c r="AF163" s="11" t="str">
        <f t="shared" si="27"/>
        <v>Unearned Comm</v>
      </c>
      <c r="AG163" s="11" t="str">
        <f t="shared" si="38"/>
        <v>N</v>
      </c>
      <c r="AH163" s="8" t="str">
        <f t="shared" si="39"/>
        <v>N</v>
      </c>
    </row>
    <row r="164" spans="1:34">
      <c r="A164" s="11">
        <v>163</v>
      </c>
      <c r="B164" s="3" t="s">
        <v>21</v>
      </c>
      <c r="C164" s="3" t="s">
        <v>23</v>
      </c>
      <c r="D164" s="3" t="s">
        <v>22</v>
      </c>
      <c r="E164" s="3" t="s">
        <v>24</v>
      </c>
      <c r="F164" s="3">
        <v>85004</v>
      </c>
      <c r="G164" s="3" t="s">
        <v>27</v>
      </c>
      <c r="H164" s="11" t="s">
        <v>25</v>
      </c>
      <c r="I164" s="11"/>
      <c r="J164" s="3" t="s">
        <v>26</v>
      </c>
      <c r="K164" s="3" t="s">
        <v>28</v>
      </c>
      <c r="L164" s="3" t="s">
        <v>191</v>
      </c>
      <c r="M164" s="3">
        <v>6</v>
      </c>
      <c r="N164" s="5">
        <v>43104</v>
      </c>
      <c r="O164" s="5">
        <v>43106</v>
      </c>
      <c r="P164" s="5">
        <v>43287</v>
      </c>
      <c r="Q164" s="5">
        <v>43287</v>
      </c>
      <c r="R164" s="5"/>
      <c r="S164" s="5">
        <v>43196</v>
      </c>
      <c r="T164" s="5"/>
      <c r="U164" s="11" t="str">
        <f t="shared" si="28"/>
        <v>CN</v>
      </c>
      <c r="V164" s="3">
        <v>621</v>
      </c>
      <c r="W164" s="11">
        <f t="shared" si="29"/>
        <v>565.11</v>
      </c>
      <c r="X164" s="11">
        <f t="shared" si="30"/>
        <v>43.470000000000006</v>
      </c>
      <c r="Y164" s="11">
        <f t="shared" si="31"/>
        <v>12.42</v>
      </c>
      <c r="Z164" s="11">
        <f t="shared" si="32"/>
        <v>0</v>
      </c>
      <c r="AA164" s="11">
        <f t="shared" si="33"/>
        <v>0</v>
      </c>
      <c r="AB164" s="11">
        <f t="shared" si="34"/>
        <v>0.02</v>
      </c>
      <c r="AC164" s="11">
        <f t="shared" si="35"/>
        <v>12.42</v>
      </c>
      <c r="AD164" s="11">
        <f t="shared" si="36"/>
        <v>2.0699999999999998</v>
      </c>
      <c r="AE164" s="11" t="str">
        <f t="shared" si="37"/>
        <v>Partial Amt Paid</v>
      </c>
      <c r="AF164" s="11" t="str">
        <f t="shared" si="27"/>
        <v>Unearned Comm</v>
      </c>
      <c r="AG164" s="11" t="str">
        <f t="shared" si="38"/>
        <v>N</v>
      </c>
      <c r="AH164" s="8" t="str">
        <f t="shared" si="39"/>
        <v>N</v>
      </c>
    </row>
    <row r="165" spans="1:34">
      <c r="A165" s="11">
        <v>164</v>
      </c>
      <c r="B165" s="3" t="s">
        <v>21</v>
      </c>
      <c r="C165" s="3" t="s">
        <v>23</v>
      </c>
      <c r="D165" s="3" t="s">
        <v>22</v>
      </c>
      <c r="E165" s="3" t="s">
        <v>24</v>
      </c>
      <c r="F165" s="3">
        <v>85004</v>
      </c>
      <c r="G165" s="3" t="s">
        <v>27</v>
      </c>
      <c r="H165" s="11" t="s">
        <v>25</v>
      </c>
      <c r="I165" s="11"/>
      <c r="J165" s="3" t="s">
        <v>26</v>
      </c>
      <c r="K165" s="3" t="s">
        <v>28</v>
      </c>
      <c r="L165" s="3" t="s">
        <v>192</v>
      </c>
      <c r="M165" s="3">
        <v>6</v>
      </c>
      <c r="N165" s="5">
        <v>43110</v>
      </c>
      <c r="O165" s="5">
        <v>43115</v>
      </c>
      <c r="P165" s="5">
        <v>43296</v>
      </c>
      <c r="Q165" s="5">
        <v>43296</v>
      </c>
      <c r="R165" s="5"/>
      <c r="S165" s="5">
        <v>43205</v>
      </c>
      <c r="T165" s="5"/>
      <c r="U165" s="11" t="str">
        <f t="shared" si="28"/>
        <v>CN</v>
      </c>
      <c r="V165" s="3">
        <v>612</v>
      </c>
      <c r="W165" s="11">
        <f t="shared" si="29"/>
        <v>556.92000000000007</v>
      </c>
      <c r="X165" s="11">
        <f t="shared" si="30"/>
        <v>42.84</v>
      </c>
      <c r="Y165" s="11">
        <f t="shared" si="31"/>
        <v>12.24</v>
      </c>
      <c r="Z165" s="11">
        <f t="shared" si="32"/>
        <v>0</v>
      </c>
      <c r="AA165" s="11">
        <f t="shared" si="33"/>
        <v>0</v>
      </c>
      <c r="AB165" s="11">
        <f t="shared" si="34"/>
        <v>0.02</v>
      </c>
      <c r="AC165" s="11">
        <f t="shared" si="35"/>
        <v>12.24</v>
      </c>
      <c r="AD165" s="11">
        <f t="shared" si="36"/>
        <v>2.04</v>
      </c>
      <c r="AE165" s="11" t="str">
        <f t="shared" si="37"/>
        <v>Partial Amt Paid</v>
      </c>
      <c r="AF165" s="11" t="str">
        <f t="shared" si="27"/>
        <v>Unearned Comm</v>
      </c>
      <c r="AG165" s="11" t="str">
        <f t="shared" si="38"/>
        <v>N</v>
      </c>
      <c r="AH165" s="8" t="str">
        <f t="shared" si="39"/>
        <v>N</v>
      </c>
    </row>
    <row r="166" spans="1:34">
      <c r="A166" s="11">
        <v>165</v>
      </c>
      <c r="B166" s="3" t="s">
        <v>21</v>
      </c>
      <c r="C166" s="3" t="s">
        <v>23</v>
      </c>
      <c r="D166" s="3" t="s">
        <v>22</v>
      </c>
      <c r="E166" s="3" t="s">
        <v>24</v>
      </c>
      <c r="F166" s="3">
        <v>85004</v>
      </c>
      <c r="G166" s="3" t="s">
        <v>27</v>
      </c>
      <c r="H166" s="11" t="s">
        <v>25</v>
      </c>
      <c r="I166" s="11"/>
      <c r="J166" s="3" t="s">
        <v>26</v>
      </c>
      <c r="K166" s="3" t="s">
        <v>28</v>
      </c>
      <c r="L166" s="3" t="s">
        <v>193</v>
      </c>
      <c r="M166" s="3">
        <v>6</v>
      </c>
      <c r="N166" s="5">
        <v>43116</v>
      </c>
      <c r="O166" s="5">
        <v>43120</v>
      </c>
      <c r="P166" s="5">
        <v>43301</v>
      </c>
      <c r="Q166" s="5">
        <v>43301</v>
      </c>
      <c r="R166" s="5"/>
      <c r="S166" s="5">
        <v>43210</v>
      </c>
      <c r="T166" s="5"/>
      <c r="U166" s="11" t="str">
        <f t="shared" si="28"/>
        <v>CN</v>
      </c>
      <c r="V166" s="3">
        <v>812</v>
      </c>
      <c r="W166" s="11">
        <f t="shared" si="29"/>
        <v>738.92000000000007</v>
      </c>
      <c r="X166" s="11">
        <f t="shared" si="30"/>
        <v>56.84</v>
      </c>
      <c r="Y166" s="11">
        <f t="shared" si="31"/>
        <v>16.240000000000002</v>
      </c>
      <c r="Z166" s="11">
        <f t="shared" si="32"/>
        <v>0</v>
      </c>
      <c r="AA166" s="11">
        <f t="shared" si="33"/>
        <v>0</v>
      </c>
      <c r="AB166" s="11">
        <f t="shared" si="34"/>
        <v>0.02</v>
      </c>
      <c r="AC166" s="11">
        <f t="shared" si="35"/>
        <v>16.240000000000002</v>
      </c>
      <c r="AD166" s="11">
        <f t="shared" si="36"/>
        <v>2.706666666666667</v>
      </c>
      <c r="AE166" s="11" t="str">
        <f t="shared" si="37"/>
        <v>Partial Amt Paid</v>
      </c>
      <c r="AF166" s="11" t="str">
        <f t="shared" ref="AF166:AF229" si="40">IF($S166&lt;&gt;"","Unearned Comm","Not Applicable")</f>
        <v>Unearned Comm</v>
      </c>
      <c r="AG166" s="11" t="str">
        <f t="shared" si="38"/>
        <v>N</v>
      </c>
      <c r="AH166" s="8" t="str">
        <f t="shared" si="39"/>
        <v>N</v>
      </c>
    </row>
    <row r="167" spans="1:34">
      <c r="A167" s="11">
        <v>166</v>
      </c>
      <c r="B167" s="3" t="s">
        <v>21</v>
      </c>
      <c r="C167" s="3" t="s">
        <v>23</v>
      </c>
      <c r="D167" s="3" t="s">
        <v>22</v>
      </c>
      <c r="E167" s="3" t="s">
        <v>24</v>
      </c>
      <c r="F167" s="3">
        <v>85004</v>
      </c>
      <c r="G167" s="3" t="s">
        <v>27</v>
      </c>
      <c r="H167" s="11" t="s">
        <v>25</v>
      </c>
      <c r="I167" s="11"/>
      <c r="J167" s="3" t="s">
        <v>26</v>
      </c>
      <c r="K167" s="3" t="s">
        <v>28</v>
      </c>
      <c r="L167" s="3" t="s">
        <v>194</v>
      </c>
      <c r="M167" s="3">
        <v>6</v>
      </c>
      <c r="N167" s="5">
        <v>43072</v>
      </c>
      <c r="O167" s="5">
        <v>43075</v>
      </c>
      <c r="P167" s="5">
        <v>43257</v>
      </c>
      <c r="Q167" s="5">
        <v>43257</v>
      </c>
      <c r="R167" s="5"/>
      <c r="S167" s="5">
        <v>43165</v>
      </c>
      <c r="T167" s="5"/>
      <c r="U167" s="11" t="str">
        <f t="shared" si="28"/>
        <v>CN</v>
      </c>
      <c r="V167" s="3">
        <v>823</v>
      </c>
      <c r="W167" s="11">
        <f t="shared" si="29"/>
        <v>748.93000000000006</v>
      </c>
      <c r="X167" s="11">
        <f t="shared" si="30"/>
        <v>57.610000000000007</v>
      </c>
      <c r="Y167" s="11">
        <f t="shared" si="31"/>
        <v>16.46</v>
      </c>
      <c r="Z167" s="11">
        <f t="shared" si="32"/>
        <v>0</v>
      </c>
      <c r="AA167" s="11">
        <f t="shared" si="33"/>
        <v>0</v>
      </c>
      <c r="AB167" s="11">
        <f t="shared" si="34"/>
        <v>0.02</v>
      </c>
      <c r="AC167" s="11">
        <f t="shared" si="35"/>
        <v>16.46</v>
      </c>
      <c r="AD167" s="11">
        <f t="shared" si="36"/>
        <v>2.7433333333333336</v>
      </c>
      <c r="AE167" s="11" t="str">
        <f t="shared" si="37"/>
        <v>Partial Amt Paid</v>
      </c>
      <c r="AF167" s="11" t="str">
        <f t="shared" si="40"/>
        <v>Unearned Comm</v>
      </c>
      <c r="AG167" s="11" t="str">
        <f t="shared" si="38"/>
        <v>N</v>
      </c>
      <c r="AH167" s="8" t="str">
        <f t="shared" si="39"/>
        <v>N</v>
      </c>
    </row>
    <row r="168" spans="1:34">
      <c r="A168" s="11">
        <v>167</v>
      </c>
      <c r="B168" s="3" t="s">
        <v>21</v>
      </c>
      <c r="C168" s="3" t="s">
        <v>23</v>
      </c>
      <c r="D168" s="3" t="s">
        <v>22</v>
      </c>
      <c r="E168" s="3" t="s">
        <v>24</v>
      </c>
      <c r="F168" s="3">
        <v>85004</v>
      </c>
      <c r="G168" s="3" t="s">
        <v>27</v>
      </c>
      <c r="H168" s="11" t="s">
        <v>25</v>
      </c>
      <c r="I168" s="11"/>
      <c r="J168" s="3" t="s">
        <v>26</v>
      </c>
      <c r="K168" s="3" t="s">
        <v>28</v>
      </c>
      <c r="L168" s="3" t="s">
        <v>195</v>
      </c>
      <c r="M168" s="3">
        <v>6</v>
      </c>
      <c r="N168" s="5">
        <v>42949</v>
      </c>
      <c r="O168" s="5">
        <v>42952</v>
      </c>
      <c r="P168" s="5">
        <v>43136</v>
      </c>
      <c r="Q168" s="5">
        <v>43136</v>
      </c>
      <c r="R168" s="5"/>
      <c r="S168" s="5">
        <v>43044</v>
      </c>
      <c r="T168" s="5"/>
      <c r="U168" s="11" t="str">
        <f t="shared" si="28"/>
        <v>CN</v>
      </c>
      <c r="V168" s="3">
        <v>832</v>
      </c>
      <c r="W168" s="11">
        <f t="shared" si="29"/>
        <v>757.12</v>
      </c>
      <c r="X168" s="11">
        <f t="shared" si="30"/>
        <v>58.240000000000009</v>
      </c>
      <c r="Y168" s="11">
        <f t="shared" si="31"/>
        <v>16.64</v>
      </c>
      <c r="Z168" s="11">
        <f t="shared" si="32"/>
        <v>0</v>
      </c>
      <c r="AA168" s="11">
        <f t="shared" si="33"/>
        <v>0</v>
      </c>
      <c r="AB168" s="11">
        <f t="shared" si="34"/>
        <v>0.02</v>
      </c>
      <c r="AC168" s="11">
        <f t="shared" si="35"/>
        <v>16.64</v>
      </c>
      <c r="AD168" s="11">
        <f t="shared" si="36"/>
        <v>2.7733333333333334</v>
      </c>
      <c r="AE168" s="11" t="str">
        <f t="shared" si="37"/>
        <v>Partial Amt Paid</v>
      </c>
      <c r="AF168" s="11" t="str">
        <f t="shared" si="40"/>
        <v>Unearned Comm</v>
      </c>
      <c r="AG168" s="11" t="str">
        <f t="shared" si="38"/>
        <v>N</v>
      </c>
      <c r="AH168" s="8" t="str">
        <f t="shared" si="39"/>
        <v>N</v>
      </c>
    </row>
    <row r="169" spans="1:34">
      <c r="A169" s="11">
        <v>168</v>
      </c>
      <c r="B169" s="3" t="s">
        <v>21</v>
      </c>
      <c r="C169" s="3" t="s">
        <v>23</v>
      </c>
      <c r="D169" s="3" t="s">
        <v>22</v>
      </c>
      <c r="E169" s="3" t="s">
        <v>24</v>
      </c>
      <c r="F169" s="3">
        <v>85004</v>
      </c>
      <c r="G169" s="3" t="s">
        <v>27</v>
      </c>
      <c r="H169" s="11" t="s">
        <v>25</v>
      </c>
      <c r="I169" s="11"/>
      <c r="J169" s="3" t="s">
        <v>26</v>
      </c>
      <c r="K169" s="3" t="s">
        <v>28</v>
      </c>
      <c r="L169" s="3" t="s">
        <v>196</v>
      </c>
      <c r="M169" s="3">
        <v>6</v>
      </c>
      <c r="N169" s="5">
        <v>42982</v>
      </c>
      <c r="O169" s="5">
        <v>42986</v>
      </c>
      <c r="P169" s="5">
        <v>43167</v>
      </c>
      <c r="Q169" s="5">
        <v>43167</v>
      </c>
      <c r="R169" s="5"/>
      <c r="S169" s="5">
        <v>43077</v>
      </c>
      <c r="T169" s="5"/>
      <c r="U169" s="11" t="str">
        <f t="shared" si="28"/>
        <v>CN</v>
      </c>
      <c r="V169" s="3">
        <v>811</v>
      </c>
      <c r="W169" s="11">
        <f t="shared" si="29"/>
        <v>738.01</v>
      </c>
      <c r="X169" s="11">
        <f t="shared" si="30"/>
        <v>56.77</v>
      </c>
      <c r="Y169" s="11">
        <f t="shared" si="31"/>
        <v>16.22</v>
      </c>
      <c r="Z169" s="11">
        <f t="shared" si="32"/>
        <v>0</v>
      </c>
      <c r="AA169" s="11">
        <f t="shared" si="33"/>
        <v>0</v>
      </c>
      <c r="AB169" s="11">
        <f t="shared" si="34"/>
        <v>0.02</v>
      </c>
      <c r="AC169" s="11">
        <f t="shared" si="35"/>
        <v>16.22</v>
      </c>
      <c r="AD169" s="11">
        <f t="shared" si="36"/>
        <v>2.7033333333333331</v>
      </c>
      <c r="AE169" s="11" t="str">
        <f t="shared" si="37"/>
        <v>Partial Amt Paid</v>
      </c>
      <c r="AF169" s="11" t="str">
        <f t="shared" si="40"/>
        <v>Unearned Comm</v>
      </c>
      <c r="AG169" s="11" t="str">
        <f t="shared" si="38"/>
        <v>N</v>
      </c>
      <c r="AH169" s="8" t="str">
        <f t="shared" si="39"/>
        <v>N</v>
      </c>
    </row>
    <row r="170" spans="1:34">
      <c r="A170" s="11">
        <v>169</v>
      </c>
      <c r="B170" s="3" t="s">
        <v>21</v>
      </c>
      <c r="C170" s="3" t="s">
        <v>23</v>
      </c>
      <c r="D170" s="3" t="s">
        <v>22</v>
      </c>
      <c r="E170" s="3" t="s">
        <v>24</v>
      </c>
      <c r="F170" s="3">
        <v>85004</v>
      </c>
      <c r="G170" s="3" t="s">
        <v>27</v>
      </c>
      <c r="H170" s="11" t="s">
        <v>25</v>
      </c>
      <c r="I170" s="11"/>
      <c r="J170" s="3" t="s">
        <v>26</v>
      </c>
      <c r="K170" s="3" t="s">
        <v>28</v>
      </c>
      <c r="L170" s="3" t="s">
        <v>197</v>
      </c>
      <c r="M170" s="3">
        <v>6</v>
      </c>
      <c r="N170" s="5">
        <v>43015</v>
      </c>
      <c r="O170" s="5">
        <v>43018</v>
      </c>
      <c r="P170" s="5">
        <v>43200</v>
      </c>
      <c r="Q170" s="5">
        <v>43200</v>
      </c>
      <c r="R170" s="5"/>
      <c r="S170" s="5">
        <v>43110</v>
      </c>
      <c r="T170" s="5"/>
      <c r="U170" s="11" t="str">
        <f t="shared" si="28"/>
        <v>CN</v>
      </c>
      <c r="V170" s="3">
        <v>611</v>
      </c>
      <c r="W170" s="11">
        <f t="shared" si="29"/>
        <v>556.01</v>
      </c>
      <c r="X170" s="11">
        <f t="shared" si="30"/>
        <v>42.77</v>
      </c>
      <c r="Y170" s="11">
        <f t="shared" si="31"/>
        <v>12.22</v>
      </c>
      <c r="Z170" s="11">
        <f t="shared" si="32"/>
        <v>0</v>
      </c>
      <c r="AA170" s="11">
        <f t="shared" si="33"/>
        <v>0</v>
      </c>
      <c r="AB170" s="11">
        <f t="shared" si="34"/>
        <v>0.02</v>
      </c>
      <c r="AC170" s="11">
        <f t="shared" si="35"/>
        <v>12.22</v>
      </c>
      <c r="AD170" s="11">
        <f t="shared" si="36"/>
        <v>2.0366666666666666</v>
      </c>
      <c r="AE170" s="11" t="str">
        <f t="shared" si="37"/>
        <v>Partial Amt Paid</v>
      </c>
      <c r="AF170" s="11" t="str">
        <f t="shared" si="40"/>
        <v>Unearned Comm</v>
      </c>
      <c r="AG170" s="11" t="str">
        <f t="shared" si="38"/>
        <v>N</v>
      </c>
      <c r="AH170" s="8" t="str">
        <f t="shared" si="39"/>
        <v>N</v>
      </c>
    </row>
    <row r="171" spans="1:34">
      <c r="A171" s="11">
        <v>170</v>
      </c>
      <c r="B171" s="3" t="s">
        <v>21</v>
      </c>
      <c r="C171" s="3" t="s">
        <v>23</v>
      </c>
      <c r="D171" s="3" t="s">
        <v>22</v>
      </c>
      <c r="E171" s="3" t="s">
        <v>24</v>
      </c>
      <c r="F171" s="3">
        <v>85004</v>
      </c>
      <c r="G171" s="3" t="s">
        <v>27</v>
      </c>
      <c r="H171" s="11" t="s">
        <v>25</v>
      </c>
      <c r="I171" s="11"/>
      <c r="J171" s="3" t="s">
        <v>26</v>
      </c>
      <c r="K171" s="3" t="s">
        <v>28</v>
      </c>
      <c r="L171" s="3" t="s">
        <v>198</v>
      </c>
      <c r="M171" s="3">
        <v>6</v>
      </c>
      <c r="N171" s="5">
        <v>43048</v>
      </c>
      <c r="O171" s="5">
        <v>43054</v>
      </c>
      <c r="P171" s="5">
        <v>43235</v>
      </c>
      <c r="Q171" s="5">
        <v>43235</v>
      </c>
      <c r="R171" s="5"/>
      <c r="S171" s="5">
        <v>43146</v>
      </c>
      <c r="T171" s="5"/>
      <c r="U171" s="11" t="str">
        <f t="shared" si="28"/>
        <v>CN</v>
      </c>
      <c r="V171" s="3">
        <v>711</v>
      </c>
      <c r="W171" s="11">
        <f t="shared" si="29"/>
        <v>647.01</v>
      </c>
      <c r="X171" s="11">
        <f t="shared" si="30"/>
        <v>49.77</v>
      </c>
      <c r="Y171" s="11">
        <f t="shared" si="31"/>
        <v>14.22</v>
      </c>
      <c r="Z171" s="11">
        <f t="shared" si="32"/>
        <v>0</v>
      </c>
      <c r="AA171" s="11">
        <f t="shared" si="33"/>
        <v>0</v>
      </c>
      <c r="AB171" s="11">
        <f t="shared" si="34"/>
        <v>0.02</v>
      </c>
      <c r="AC171" s="11">
        <f t="shared" si="35"/>
        <v>14.22</v>
      </c>
      <c r="AD171" s="11">
        <f t="shared" si="36"/>
        <v>2.37</v>
      </c>
      <c r="AE171" s="11" t="str">
        <f t="shared" si="37"/>
        <v>Partial Amt Paid</v>
      </c>
      <c r="AF171" s="11" t="str">
        <f t="shared" si="40"/>
        <v>Unearned Comm</v>
      </c>
      <c r="AG171" s="11" t="str">
        <f t="shared" si="38"/>
        <v>N</v>
      </c>
      <c r="AH171" s="8" t="str">
        <f t="shared" si="39"/>
        <v>N</v>
      </c>
    </row>
    <row r="172" spans="1:34">
      <c r="A172" s="11">
        <v>171</v>
      </c>
      <c r="B172" s="3" t="s">
        <v>21</v>
      </c>
      <c r="C172" s="3" t="s">
        <v>23</v>
      </c>
      <c r="D172" s="3" t="s">
        <v>22</v>
      </c>
      <c r="E172" s="3" t="s">
        <v>24</v>
      </c>
      <c r="F172" s="3">
        <v>85004</v>
      </c>
      <c r="G172" s="3" t="s">
        <v>27</v>
      </c>
      <c r="H172" s="11" t="s">
        <v>25</v>
      </c>
      <c r="I172" s="11"/>
      <c r="J172" s="3" t="s">
        <v>26</v>
      </c>
      <c r="K172" s="3" t="s">
        <v>28</v>
      </c>
      <c r="L172" s="3" t="s">
        <v>199</v>
      </c>
      <c r="M172" s="3">
        <v>6</v>
      </c>
      <c r="N172" s="5">
        <v>43127</v>
      </c>
      <c r="O172" s="5">
        <v>43130</v>
      </c>
      <c r="P172" s="5">
        <v>43311</v>
      </c>
      <c r="Q172" s="5">
        <v>43311</v>
      </c>
      <c r="R172" s="5"/>
      <c r="S172" s="5">
        <v>43220</v>
      </c>
      <c r="T172" s="5"/>
      <c r="U172" s="11" t="str">
        <f t="shared" si="28"/>
        <v>CN</v>
      </c>
      <c r="V172" s="3">
        <v>511</v>
      </c>
      <c r="W172" s="11">
        <f t="shared" si="29"/>
        <v>465.01</v>
      </c>
      <c r="X172" s="11">
        <f t="shared" si="30"/>
        <v>35.770000000000003</v>
      </c>
      <c r="Y172" s="11">
        <f t="shared" si="31"/>
        <v>10.220000000000001</v>
      </c>
      <c r="Z172" s="11">
        <f t="shared" si="32"/>
        <v>0</v>
      </c>
      <c r="AA172" s="11">
        <f t="shared" si="33"/>
        <v>0</v>
      </c>
      <c r="AB172" s="11">
        <f t="shared" si="34"/>
        <v>0.02</v>
      </c>
      <c r="AC172" s="11">
        <f t="shared" si="35"/>
        <v>10.220000000000001</v>
      </c>
      <c r="AD172" s="11">
        <f t="shared" si="36"/>
        <v>1.7033333333333334</v>
      </c>
      <c r="AE172" s="11" t="str">
        <f t="shared" si="37"/>
        <v>Partial Amt Paid</v>
      </c>
      <c r="AF172" s="11" t="str">
        <f t="shared" si="40"/>
        <v>Unearned Comm</v>
      </c>
      <c r="AG172" s="11" t="str">
        <f t="shared" si="38"/>
        <v>N</v>
      </c>
      <c r="AH172" s="8" t="str">
        <f t="shared" si="39"/>
        <v>N</v>
      </c>
    </row>
    <row r="173" spans="1:34">
      <c r="A173" s="11">
        <v>172</v>
      </c>
      <c r="B173" s="3" t="s">
        <v>21</v>
      </c>
      <c r="C173" s="3" t="s">
        <v>23</v>
      </c>
      <c r="D173" s="3" t="s">
        <v>22</v>
      </c>
      <c r="E173" s="3" t="s">
        <v>24</v>
      </c>
      <c r="F173" s="3">
        <v>85004</v>
      </c>
      <c r="G173" s="3" t="s">
        <v>27</v>
      </c>
      <c r="H173" s="11" t="s">
        <v>25</v>
      </c>
      <c r="I173" s="11"/>
      <c r="J173" s="3" t="s">
        <v>26</v>
      </c>
      <c r="K173" s="3" t="s">
        <v>28</v>
      </c>
      <c r="L173" s="3" t="s">
        <v>200</v>
      </c>
      <c r="M173" s="3">
        <v>6</v>
      </c>
      <c r="N173" s="5">
        <v>43104</v>
      </c>
      <c r="O173" s="5">
        <v>43109</v>
      </c>
      <c r="P173" s="5">
        <v>43290</v>
      </c>
      <c r="Q173" s="5">
        <v>43290</v>
      </c>
      <c r="R173" s="5"/>
      <c r="S173" s="5">
        <v>43199</v>
      </c>
      <c r="T173" s="5"/>
      <c r="U173" s="11" t="str">
        <f t="shared" si="28"/>
        <v>CN</v>
      </c>
      <c r="V173" s="3">
        <v>465</v>
      </c>
      <c r="W173" s="11">
        <f t="shared" si="29"/>
        <v>423.15000000000003</v>
      </c>
      <c r="X173" s="11">
        <f t="shared" si="30"/>
        <v>32.550000000000004</v>
      </c>
      <c r="Y173" s="11">
        <f t="shared" si="31"/>
        <v>9.3000000000000007</v>
      </c>
      <c r="Z173" s="11">
        <f t="shared" si="32"/>
        <v>0</v>
      </c>
      <c r="AA173" s="11">
        <f t="shared" si="33"/>
        <v>0</v>
      </c>
      <c r="AB173" s="11">
        <f t="shared" si="34"/>
        <v>0.02</v>
      </c>
      <c r="AC173" s="11">
        <f t="shared" si="35"/>
        <v>9.3000000000000007</v>
      </c>
      <c r="AD173" s="11">
        <f t="shared" si="36"/>
        <v>1.55</v>
      </c>
      <c r="AE173" s="11" t="str">
        <f t="shared" si="37"/>
        <v>Partial Amt Paid</v>
      </c>
      <c r="AF173" s="11" t="str">
        <f t="shared" si="40"/>
        <v>Unearned Comm</v>
      </c>
      <c r="AG173" s="11" t="str">
        <f t="shared" si="38"/>
        <v>N</v>
      </c>
      <c r="AH173" s="8" t="str">
        <f t="shared" si="39"/>
        <v>N</v>
      </c>
    </row>
    <row r="174" spans="1:34">
      <c r="A174" s="11">
        <v>173</v>
      </c>
      <c r="B174" s="3" t="s">
        <v>21</v>
      </c>
      <c r="C174" s="3" t="s">
        <v>23</v>
      </c>
      <c r="D174" s="3" t="s">
        <v>22</v>
      </c>
      <c r="E174" s="3" t="s">
        <v>24</v>
      </c>
      <c r="F174" s="3">
        <v>85004</v>
      </c>
      <c r="G174" s="3" t="s">
        <v>27</v>
      </c>
      <c r="H174" s="11" t="s">
        <v>25</v>
      </c>
      <c r="I174" s="11"/>
      <c r="J174" s="3" t="s">
        <v>26</v>
      </c>
      <c r="K174" s="3" t="s">
        <v>28</v>
      </c>
      <c r="L174" s="3" t="s">
        <v>201</v>
      </c>
      <c r="M174" s="3">
        <v>6</v>
      </c>
      <c r="N174" s="5">
        <v>43007</v>
      </c>
      <c r="O174" s="5">
        <v>43008</v>
      </c>
      <c r="P174" s="5">
        <v>43189</v>
      </c>
      <c r="Q174" s="5">
        <v>43189</v>
      </c>
      <c r="R174" s="5"/>
      <c r="S174" s="5">
        <v>43099</v>
      </c>
      <c r="T174" s="5"/>
      <c r="U174" s="11" t="str">
        <f t="shared" si="28"/>
        <v>CN</v>
      </c>
      <c r="V174" s="3">
        <v>435</v>
      </c>
      <c r="W174" s="11">
        <f t="shared" si="29"/>
        <v>395.85</v>
      </c>
      <c r="X174" s="11">
        <f t="shared" si="30"/>
        <v>30.450000000000003</v>
      </c>
      <c r="Y174" s="11">
        <f t="shared" si="31"/>
        <v>8.7000000000000011</v>
      </c>
      <c r="Z174" s="11">
        <f t="shared" si="32"/>
        <v>0</v>
      </c>
      <c r="AA174" s="11">
        <f t="shared" si="33"/>
        <v>0</v>
      </c>
      <c r="AB174" s="11">
        <f t="shared" si="34"/>
        <v>0.02</v>
      </c>
      <c r="AC174" s="11">
        <f t="shared" si="35"/>
        <v>8.7000000000000011</v>
      </c>
      <c r="AD174" s="11">
        <f t="shared" si="36"/>
        <v>1.4500000000000002</v>
      </c>
      <c r="AE174" s="11" t="str">
        <f t="shared" si="37"/>
        <v>Partial Amt Paid</v>
      </c>
      <c r="AF174" s="11" t="str">
        <f t="shared" si="40"/>
        <v>Unearned Comm</v>
      </c>
      <c r="AG174" s="11" t="str">
        <f t="shared" si="38"/>
        <v>N</v>
      </c>
      <c r="AH174" s="8" t="str">
        <f t="shared" si="39"/>
        <v>N</v>
      </c>
    </row>
    <row r="175" spans="1:34">
      <c r="A175" s="11">
        <v>174</v>
      </c>
      <c r="B175" s="3" t="s">
        <v>21</v>
      </c>
      <c r="C175" s="3" t="s">
        <v>23</v>
      </c>
      <c r="D175" s="3" t="s">
        <v>22</v>
      </c>
      <c r="E175" s="3" t="s">
        <v>24</v>
      </c>
      <c r="F175" s="3">
        <v>85004</v>
      </c>
      <c r="G175" s="3" t="s">
        <v>27</v>
      </c>
      <c r="H175" s="11" t="s">
        <v>25</v>
      </c>
      <c r="I175" s="11"/>
      <c r="J175" s="3" t="s">
        <v>26</v>
      </c>
      <c r="K175" s="3" t="s">
        <v>28</v>
      </c>
      <c r="L175" s="3" t="s">
        <v>202</v>
      </c>
      <c r="M175" s="3">
        <v>6</v>
      </c>
      <c r="N175" s="5">
        <v>43049</v>
      </c>
      <c r="O175" s="5">
        <v>43054</v>
      </c>
      <c r="P175" s="5">
        <v>43235</v>
      </c>
      <c r="Q175" s="5">
        <v>43235</v>
      </c>
      <c r="R175" s="5"/>
      <c r="S175" s="5">
        <v>43146</v>
      </c>
      <c r="T175" s="5"/>
      <c r="U175" s="11" t="str">
        <f t="shared" si="28"/>
        <v>CN</v>
      </c>
      <c r="V175" s="3">
        <v>436</v>
      </c>
      <c r="W175" s="11">
        <f t="shared" si="29"/>
        <v>396.76</v>
      </c>
      <c r="X175" s="11">
        <f t="shared" si="30"/>
        <v>30.520000000000003</v>
      </c>
      <c r="Y175" s="11">
        <f t="shared" si="31"/>
        <v>8.7200000000000006</v>
      </c>
      <c r="Z175" s="11">
        <f t="shared" si="32"/>
        <v>0</v>
      </c>
      <c r="AA175" s="11">
        <f t="shared" si="33"/>
        <v>0</v>
      </c>
      <c r="AB175" s="11">
        <f t="shared" si="34"/>
        <v>0.02</v>
      </c>
      <c r="AC175" s="11">
        <f t="shared" si="35"/>
        <v>8.7200000000000006</v>
      </c>
      <c r="AD175" s="11">
        <f t="shared" si="36"/>
        <v>1.4533333333333334</v>
      </c>
      <c r="AE175" s="11" t="str">
        <f t="shared" si="37"/>
        <v>Partial Amt Paid</v>
      </c>
      <c r="AF175" s="11" t="str">
        <f t="shared" si="40"/>
        <v>Unearned Comm</v>
      </c>
      <c r="AG175" s="11" t="str">
        <f t="shared" si="38"/>
        <v>N</v>
      </c>
      <c r="AH175" s="8" t="str">
        <f t="shared" si="39"/>
        <v>N</v>
      </c>
    </row>
    <row r="176" spans="1:34">
      <c r="A176" s="11">
        <v>175</v>
      </c>
      <c r="B176" s="3" t="s">
        <v>21</v>
      </c>
      <c r="C176" s="3" t="s">
        <v>23</v>
      </c>
      <c r="D176" s="3" t="s">
        <v>22</v>
      </c>
      <c r="E176" s="3" t="s">
        <v>24</v>
      </c>
      <c r="F176" s="3">
        <v>85004</v>
      </c>
      <c r="G176" s="3" t="s">
        <v>27</v>
      </c>
      <c r="H176" s="11" t="s">
        <v>25</v>
      </c>
      <c r="I176" s="11"/>
      <c r="J176" s="3" t="s">
        <v>26</v>
      </c>
      <c r="K176" s="3" t="s">
        <v>28</v>
      </c>
      <c r="L176" s="3" t="s">
        <v>203</v>
      </c>
      <c r="M176" s="3">
        <v>6</v>
      </c>
      <c r="N176" s="5">
        <v>43075</v>
      </c>
      <c r="O176" s="5">
        <v>43079</v>
      </c>
      <c r="P176" s="5">
        <v>43261</v>
      </c>
      <c r="Q176" s="5">
        <v>43261</v>
      </c>
      <c r="R176" s="5"/>
      <c r="S176" s="5">
        <v>43169</v>
      </c>
      <c r="T176" s="5"/>
      <c r="U176" s="11" t="str">
        <f t="shared" si="28"/>
        <v>CN</v>
      </c>
      <c r="V176" s="3">
        <v>438</v>
      </c>
      <c r="W176" s="11">
        <f t="shared" si="29"/>
        <v>398.58000000000004</v>
      </c>
      <c r="X176" s="11">
        <f t="shared" si="30"/>
        <v>30.660000000000004</v>
      </c>
      <c r="Y176" s="11">
        <f t="shared" si="31"/>
        <v>8.76</v>
      </c>
      <c r="Z176" s="11">
        <f t="shared" si="32"/>
        <v>0</v>
      </c>
      <c r="AA176" s="11">
        <f t="shared" si="33"/>
        <v>0</v>
      </c>
      <c r="AB176" s="11">
        <f t="shared" si="34"/>
        <v>0.02</v>
      </c>
      <c r="AC176" s="11">
        <f t="shared" si="35"/>
        <v>8.76</v>
      </c>
      <c r="AD176" s="11">
        <f t="shared" si="36"/>
        <v>1.46</v>
      </c>
      <c r="AE176" s="11" t="str">
        <f t="shared" si="37"/>
        <v>Partial Amt Paid</v>
      </c>
      <c r="AF176" s="11" t="str">
        <f t="shared" si="40"/>
        <v>Unearned Comm</v>
      </c>
      <c r="AG176" s="11" t="str">
        <f t="shared" si="38"/>
        <v>N</v>
      </c>
      <c r="AH176" s="8" t="str">
        <f t="shared" si="39"/>
        <v>N</v>
      </c>
    </row>
    <row r="177" spans="1:34">
      <c r="A177" s="11">
        <v>176</v>
      </c>
      <c r="B177" s="3" t="s">
        <v>21</v>
      </c>
      <c r="C177" s="3" t="s">
        <v>23</v>
      </c>
      <c r="D177" s="3" t="s">
        <v>22</v>
      </c>
      <c r="E177" s="3" t="s">
        <v>24</v>
      </c>
      <c r="F177" s="3">
        <v>85004</v>
      </c>
      <c r="G177" s="3" t="s">
        <v>27</v>
      </c>
      <c r="H177" s="11" t="s">
        <v>25</v>
      </c>
      <c r="I177" s="11"/>
      <c r="J177" s="3" t="s">
        <v>26</v>
      </c>
      <c r="K177" s="3" t="s">
        <v>28</v>
      </c>
      <c r="L177" s="3" t="s">
        <v>204</v>
      </c>
      <c r="M177" s="3">
        <v>12</v>
      </c>
      <c r="N177" s="5">
        <v>42955</v>
      </c>
      <c r="O177" s="5">
        <v>42957</v>
      </c>
      <c r="P177" s="5">
        <v>43322</v>
      </c>
      <c r="Q177" s="5">
        <v>43322</v>
      </c>
      <c r="R177" s="5"/>
      <c r="S177" s="5">
        <v>43049</v>
      </c>
      <c r="T177" s="5"/>
      <c r="U177" s="11" t="str">
        <f t="shared" si="28"/>
        <v>CN</v>
      </c>
      <c r="V177" s="3">
        <v>1200</v>
      </c>
      <c r="W177" s="11">
        <f t="shared" si="29"/>
        <v>1092</v>
      </c>
      <c r="X177" s="11">
        <f t="shared" si="30"/>
        <v>84.000000000000014</v>
      </c>
      <c r="Y177" s="11">
        <f t="shared" si="31"/>
        <v>24</v>
      </c>
      <c r="Z177" s="11">
        <f t="shared" si="32"/>
        <v>0</v>
      </c>
      <c r="AA177" s="11">
        <f t="shared" si="33"/>
        <v>0</v>
      </c>
      <c r="AB177" s="11">
        <f t="shared" si="34"/>
        <v>0.02</v>
      </c>
      <c r="AC177" s="11">
        <f t="shared" si="35"/>
        <v>24</v>
      </c>
      <c r="AD177" s="11">
        <f t="shared" si="36"/>
        <v>2</v>
      </c>
      <c r="AE177" s="11" t="str">
        <f t="shared" si="37"/>
        <v>Partial Amt Paid</v>
      </c>
      <c r="AF177" s="11" t="str">
        <f t="shared" si="40"/>
        <v>Unearned Comm</v>
      </c>
      <c r="AG177" s="11" t="str">
        <f t="shared" si="38"/>
        <v>N</v>
      </c>
      <c r="AH177" s="8" t="str">
        <f t="shared" si="39"/>
        <v>N</v>
      </c>
    </row>
    <row r="178" spans="1:34">
      <c r="A178" s="11">
        <v>177</v>
      </c>
      <c r="B178" s="3" t="s">
        <v>21</v>
      </c>
      <c r="C178" s="3" t="s">
        <v>23</v>
      </c>
      <c r="D178" s="3" t="s">
        <v>22</v>
      </c>
      <c r="E178" s="3" t="s">
        <v>24</v>
      </c>
      <c r="F178" s="3">
        <v>85004</v>
      </c>
      <c r="G178" s="3" t="s">
        <v>27</v>
      </c>
      <c r="H178" s="11" t="s">
        <v>25</v>
      </c>
      <c r="I178" s="11"/>
      <c r="J178" s="3" t="s">
        <v>26</v>
      </c>
      <c r="K178" s="3" t="s">
        <v>28</v>
      </c>
      <c r="L178" s="3" t="s">
        <v>205</v>
      </c>
      <c r="M178" s="3">
        <v>6</v>
      </c>
      <c r="N178" s="5">
        <v>42962</v>
      </c>
      <c r="O178" s="5">
        <v>42967</v>
      </c>
      <c r="P178" s="5">
        <v>43151</v>
      </c>
      <c r="Q178" s="5">
        <v>43151</v>
      </c>
      <c r="R178" s="5"/>
      <c r="S178" s="5">
        <v>43059</v>
      </c>
      <c r="T178" s="5"/>
      <c r="U178" s="11" t="str">
        <f t="shared" si="28"/>
        <v>CN</v>
      </c>
      <c r="V178" s="3">
        <v>723</v>
      </c>
      <c r="W178" s="11">
        <f t="shared" si="29"/>
        <v>657.93000000000006</v>
      </c>
      <c r="X178" s="11">
        <f t="shared" si="30"/>
        <v>50.610000000000007</v>
      </c>
      <c r="Y178" s="11">
        <f t="shared" si="31"/>
        <v>14.46</v>
      </c>
      <c r="Z178" s="11">
        <f t="shared" si="32"/>
        <v>0</v>
      </c>
      <c r="AA178" s="11">
        <f t="shared" si="33"/>
        <v>0</v>
      </c>
      <c r="AB178" s="11">
        <f t="shared" si="34"/>
        <v>0.02</v>
      </c>
      <c r="AC178" s="11">
        <f t="shared" si="35"/>
        <v>14.46</v>
      </c>
      <c r="AD178" s="11">
        <f t="shared" si="36"/>
        <v>2.41</v>
      </c>
      <c r="AE178" s="11" t="str">
        <f t="shared" si="37"/>
        <v>Partial Amt Paid</v>
      </c>
      <c r="AF178" s="11" t="str">
        <f t="shared" si="40"/>
        <v>Unearned Comm</v>
      </c>
      <c r="AG178" s="11" t="str">
        <f t="shared" si="38"/>
        <v>N</v>
      </c>
      <c r="AH178" s="8" t="str">
        <f t="shared" si="39"/>
        <v>N</v>
      </c>
    </row>
    <row r="179" spans="1:34">
      <c r="A179" s="11">
        <v>178</v>
      </c>
      <c r="B179" s="3" t="s">
        <v>21</v>
      </c>
      <c r="C179" s="3" t="s">
        <v>23</v>
      </c>
      <c r="D179" s="3" t="s">
        <v>22</v>
      </c>
      <c r="E179" s="3" t="s">
        <v>24</v>
      </c>
      <c r="F179" s="3">
        <v>85004</v>
      </c>
      <c r="G179" s="3" t="s">
        <v>27</v>
      </c>
      <c r="H179" s="11" t="s">
        <v>25</v>
      </c>
      <c r="I179" s="11"/>
      <c r="J179" s="3" t="s">
        <v>26</v>
      </c>
      <c r="K179" s="3" t="s">
        <v>28</v>
      </c>
      <c r="L179" s="3" t="s">
        <v>206</v>
      </c>
      <c r="M179" s="3">
        <v>6</v>
      </c>
      <c r="N179" s="5">
        <v>43117</v>
      </c>
      <c r="O179" s="5">
        <v>43120</v>
      </c>
      <c r="P179" s="5">
        <v>43301</v>
      </c>
      <c r="Q179" s="5">
        <v>43301</v>
      </c>
      <c r="R179" s="5"/>
      <c r="S179" s="5">
        <v>43210</v>
      </c>
      <c r="T179" s="5"/>
      <c r="U179" s="11" t="str">
        <f t="shared" si="28"/>
        <v>CN</v>
      </c>
      <c r="V179" s="3">
        <v>721</v>
      </c>
      <c r="W179" s="11">
        <f t="shared" si="29"/>
        <v>656.11</v>
      </c>
      <c r="X179" s="11">
        <f t="shared" si="30"/>
        <v>50.470000000000006</v>
      </c>
      <c r="Y179" s="11">
        <f t="shared" si="31"/>
        <v>14.42</v>
      </c>
      <c r="Z179" s="11">
        <f t="shared" si="32"/>
        <v>0</v>
      </c>
      <c r="AA179" s="11">
        <f t="shared" si="33"/>
        <v>0</v>
      </c>
      <c r="AB179" s="11">
        <f t="shared" si="34"/>
        <v>0.02</v>
      </c>
      <c r="AC179" s="11">
        <f t="shared" si="35"/>
        <v>14.42</v>
      </c>
      <c r="AD179" s="11">
        <f t="shared" si="36"/>
        <v>2.4033333333333333</v>
      </c>
      <c r="AE179" s="11" t="str">
        <f t="shared" si="37"/>
        <v>Partial Amt Paid</v>
      </c>
      <c r="AF179" s="11" t="str">
        <f t="shared" si="40"/>
        <v>Unearned Comm</v>
      </c>
      <c r="AG179" s="11" t="str">
        <f t="shared" si="38"/>
        <v>N</v>
      </c>
      <c r="AH179" s="8" t="str">
        <f t="shared" si="39"/>
        <v>N</v>
      </c>
    </row>
    <row r="180" spans="1:34">
      <c r="A180" s="11">
        <v>179</v>
      </c>
      <c r="B180" s="3" t="s">
        <v>21</v>
      </c>
      <c r="C180" s="3" t="s">
        <v>23</v>
      </c>
      <c r="D180" s="3" t="s">
        <v>22</v>
      </c>
      <c r="E180" s="3" t="s">
        <v>24</v>
      </c>
      <c r="F180" s="3">
        <v>85004</v>
      </c>
      <c r="G180" s="3" t="s">
        <v>27</v>
      </c>
      <c r="H180" s="11" t="s">
        <v>25</v>
      </c>
      <c r="I180" s="11"/>
      <c r="J180" s="3" t="s">
        <v>26</v>
      </c>
      <c r="K180" s="3" t="s">
        <v>28</v>
      </c>
      <c r="L180" s="3" t="s">
        <v>207</v>
      </c>
      <c r="M180" s="3">
        <v>6</v>
      </c>
      <c r="N180" s="5">
        <v>43130</v>
      </c>
      <c r="O180" s="5">
        <v>43131</v>
      </c>
      <c r="P180" s="5">
        <v>43312</v>
      </c>
      <c r="Q180" s="5">
        <v>43312</v>
      </c>
      <c r="R180" s="5"/>
      <c r="S180" s="5">
        <v>43220</v>
      </c>
      <c r="T180" s="5"/>
      <c r="U180" s="11" t="str">
        <f t="shared" si="28"/>
        <v>CN</v>
      </c>
      <c r="V180" s="3">
        <v>735</v>
      </c>
      <c r="W180" s="11">
        <f t="shared" si="29"/>
        <v>668.85</v>
      </c>
      <c r="X180" s="11">
        <f t="shared" si="30"/>
        <v>51.45</v>
      </c>
      <c r="Y180" s="11">
        <f t="shared" si="31"/>
        <v>14.700000000000001</v>
      </c>
      <c r="Z180" s="11">
        <f t="shared" si="32"/>
        <v>0</v>
      </c>
      <c r="AA180" s="11">
        <f t="shared" si="33"/>
        <v>0</v>
      </c>
      <c r="AB180" s="11">
        <f t="shared" si="34"/>
        <v>0.02</v>
      </c>
      <c r="AC180" s="11">
        <f t="shared" si="35"/>
        <v>14.700000000000001</v>
      </c>
      <c r="AD180" s="11">
        <f t="shared" si="36"/>
        <v>2.4500000000000002</v>
      </c>
      <c r="AE180" s="11" t="str">
        <f t="shared" si="37"/>
        <v>Partial Amt Paid</v>
      </c>
      <c r="AF180" s="11" t="str">
        <f t="shared" si="40"/>
        <v>Unearned Comm</v>
      </c>
      <c r="AG180" s="11" t="str">
        <f t="shared" si="38"/>
        <v>N</v>
      </c>
      <c r="AH180" s="8" t="str">
        <f t="shared" si="39"/>
        <v>N</v>
      </c>
    </row>
    <row r="181" spans="1:34">
      <c r="A181" s="11">
        <v>180</v>
      </c>
      <c r="B181" s="3" t="s">
        <v>21</v>
      </c>
      <c r="C181" s="3" t="s">
        <v>23</v>
      </c>
      <c r="D181" s="3" t="s">
        <v>22</v>
      </c>
      <c r="E181" s="3" t="s">
        <v>24</v>
      </c>
      <c r="F181" s="3">
        <v>85004</v>
      </c>
      <c r="G181" s="3" t="s">
        <v>27</v>
      </c>
      <c r="H181" s="11" t="s">
        <v>25</v>
      </c>
      <c r="I181" s="11"/>
      <c r="J181" s="3" t="s">
        <v>26</v>
      </c>
      <c r="K181" s="3" t="s">
        <v>28</v>
      </c>
      <c r="L181" s="3" t="s">
        <v>208</v>
      </c>
      <c r="M181" s="3">
        <v>6</v>
      </c>
      <c r="N181" s="5">
        <v>43047</v>
      </c>
      <c r="O181" s="5">
        <v>43049</v>
      </c>
      <c r="P181" s="5">
        <v>43230</v>
      </c>
      <c r="Q181" s="5">
        <v>43230</v>
      </c>
      <c r="R181" s="5"/>
      <c r="S181" s="5">
        <v>43141</v>
      </c>
      <c r="T181" s="5"/>
      <c r="U181" s="11" t="str">
        <f t="shared" si="28"/>
        <v>CN</v>
      </c>
      <c r="V181" s="3">
        <v>736</v>
      </c>
      <c r="W181" s="11">
        <f t="shared" si="29"/>
        <v>669.76</v>
      </c>
      <c r="X181" s="11">
        <f t="shared" si="30"/>
        <v>51.52</v>
      </c>
      <c r="Y181" s="11">
        <f t="shared" si="31"/>
        <v>14.72</v>
      </c>
      <c r="Z181" s="11">
        <f t="shared" si="32"/>
        <v>0</v>
      </c>
      <c r="AA181" s="11">
        <f t="shared" si="33"/>
        <v>0</v>
      </c>
      <c r="AB181" s="11">
        <f t="shared" si="34"/>
        <v>0.02</v>
      </c>
      <c r="AC181" s="11">
        <f t="shared" si="35"/>
        <v>14.72</v>
      </c>
      <c r="AD181" s="11">
        <f t="shared" si="36"/>
        <v>2.4533333333333336</v>
      </c>
      <c r="AE181" s="11" t="str">
        <f t="shared" si="37"/>
        <v>Partial Amt Paid</v>
      </c>
      <c r="AF181" s="11" t="str">
        <f t="shared" si="40"/>
        <v>Unearned Comm</v>
      </c>
      <c r="AG181" s="11" t="str">
        <f t="shared" si="38"/>
        <v>N</v>
      </c>
      <c r="AH181" s="8" t="str">
        <f t="shared" si="39"/>
        <v>N</v>
      </c>
    </row>
    <row r="182" spans="1:34">
      <c r="A182" s="11">
        <v>181</v>
      </c>
      <c r="B182" s="3" t="s">
        <v>21</v>
      </c>
      <c r="C182" s="3" t="s">
        <v>23</v>
      </c>
      <c r="D182" s="3" t="s">
        <v>22</v>
      </c>
      <c r="E182" s="3" t="s">
        <v>24</v>
      </c>
      <c r="F182" s="3">
        <v>85004</v>
      </c>
      <c r="G182" s="3" t="s">
        <v>27</v>
      </c>
      <c r="H182" s="11" t="s">
        <v>25</v>
      </c>
      <c r="I182" s="11"/>
      <c r="J182" s="3" t="s">
        <v>26</v>
      </c>
      <c r="K182" s="3" t="s">
        <v>28</v>
      </c>
      <c r="L182" s="3" t="s">
        <v>209</v>
      </c>
      <c r="M182" s="3">
        <v>6</v>
      </c>
      <c r="N182" s="5">
        <v>43107</v>
      </c>
      <c r="O182" s="5">
        <v>43110</v>
      </c>
      <c r="P182" s="5">
        <v>43291</v>
      </c>
      <c r="Q182" s="5">
        <v>43291</v>
      </c>
      <c r="R182" s="5"/>
      <c r="S182" s="5">
        <v>43200</v>
      </c>
      <c r="T182" s="5"/>
      <c r="U182" s="11" t="str">
        <f t="shared" si="28"/>
        <v>CN</v>
      </c>
      <c r="V182" s="3">
        <v>763</v>
      </c>
      <c r="W182" s="11">
        <f t="shared" si="29"/>
        <v>694.33</v>
      </c>
      <c r="X182" s="11">
        <f t="shared" si="30"/>
        <v>53.410000000000004</v>
      </c>
      <c r="Y182" s="11">
        <f t="shared" si="31"/>
        <v>15.26</v>
      </c>
      <c r="Z182" s="11">
        <f t="shared" si="32"/>
        <v>0</v>
      </c>
      <c r="AA182" s="11">
        <f t="shared" si="33"/>
        <v>0</v>
      </c>
      <c r="AB182" s="11">
        <f t="shared" si="34"/>
        <v>0.02</v>
      </c>
      <c r="AC182" s="11">
        <f t="shared" si="35"/>
        <v>15.26</v>
      </c>
      <c r="AD182" s="11">
        <f t="shared" si="36"/>
        <v>2.5433333333333334</v>
      </c>
      <c r="AE182" s="11" t="str">
        <f t="shared" si="37"/>
        <v>Partial Amt Paid</v>
      </c>
      <c r="AF182" s="11" t="str">
        <f t="shared" si="40"/>
        <v>Unearned Comm</v>
      </c>
      <c r="AG182" s="11" t="str">
        <f t="shared" si="38"/>
        <v>N</v>
      </c>
      <c r="AH182" s="8" t="str">
        <f t="shared" si="39"/>
        <v>N</v>
      </c>
    </row>
    <row r="183" spans="1:34">
      <c r="A183" s="11">
        <v>182</v>
      </c>
      <c r="B183" s="3" t="s">
        <v>21</v>
      </c>
      <c r="C183" s="3" t="s">
        <v>23</v>
      </c>
      <c r="D183" s="3" t="s">
        <v>22</v>
      </c>
      <c r="E183" s="3" t="s">
        <v>24</v>
      </c>
      <c r="F183" s="3">
        <v>85004</v>
      </c>
      <c r="G183" s="3" t="s">
        <v>27</v>
      </c>
      <c r="H183" s="11" t="s">
        <v>25</v>
      </c>
      <c r="I183" s="11"/>
      <c r="J183" s="3" t="s">
        <v>26</v>
      </c>
      <c r="K183" s="3" t="s">
        <v>28</v>
      </c>
      <c r="L183" s="3" t="s">
        <v>210</v>
      </c>
      <c r="M183" s="3">
        <v>6</v>
      </c>
      <c r="N183" s="5">
        <v>43104</v>
      </c>
      <c r="O183" s="5">
        <v>43106</v>
      </c>
      <c r="P183" s="5">
        <v>43287</v>
      </c>
      <c r="Q183" s="5">
        <v>43287</v>
      </c>
      <c r="R183" s="5"/>
      <c r="S183" s="5">
        <v>43196</v>
      </c>
      <c r="T183" s="5"/>
      <c r="U183" s="11" t="str">
        <f t="shared" si="28"/>
        <v>CN</v>
      </c>
      <c r="V183" s="3">
        <v>743</v>
      </c>
      <c r="W183" s="11">
        <f t="shared" si="29"/>
        <v>676.13</v>
      </c>
      <c r="X183" s="11">
        <f t="shared" si="30"/>
        <v>52.010000000000005</v>
      </c>
      <c r="Y183" s="11">
        <f t="shared" si="31"/>
        <v>14.86</v>
      </c>
      <c r="Z183" s="11">
        <f t="shared" si="32"/>
        <v>0</v>
      </c>
      <c r="AA183" s="11">
        <f t="shared" si="33"/>
        <v>0</v>
      </c>
      <c r="AB183" s="11">
        <f t="shared" si="34"/>
        <v>0.02</v>
      </c>
      <c r="AC183" s="11">
        <f t="shared" si="35"/>
        <v>14.86</v>
      </c>
      <c r="AD183" s="11">
        <f t="shared" si="36"/>
        <v>2.4766666666666666</v>
      </c>
      <c r="AE183" s="11" t="str">
        <f t="shared" si="37"/>
        <v>Partial Amt Paid</v>
      </c>
      <c r="AF183" s="11" t="str">
        <f t="shared" si="40"/>
        <v>Unearned Comm</v>
      </c>
      <c r="AG183" s="11" t="str">
        <f t="shared" si="38"/>
        <v>N</v>
      </c>
      <c r="AH183" s="8" t="str">
        <f t="shared" si="39"/>
        <v>N</v>
      </c>
    </row>
    <row r="184" spans="1:34">
      <c r="A184" s="11">
        <v>183</v>
      </c>
      <c r="B184" s="3" t="s">
        <v>21</v>
      </c>
      <c r="C184" s="3" t="s">
        <v>23</v>
      </c>
      <c r="D184" s="3" t="s">
        <v>22</v>
      </c>
      <c r="E184" s="3" t="s">
        <v>24</v>
      </c>
      <c r="F184" s="3">
        <v>85004</v>
      </c>
      <c r="G184" s="3" t="s">
        <v>27</v>
      </c>
      <c r="H184" s="11" t="s">
        <v>25</v>
      </c>
      <c r="I184" s="11"/>
      <c r="J184" s="3" t="s">
        <v>26</v>
      </c>
      <c r="K184" s="3" t="s">
        <v>28</v>
      </c>
      <c r="L184" s="3" t="s">
        <v>211</v>
      </c>
      <c r="M184" s="3">
        <v>6</v>
      </c>
      <c r="N184" s="5">
        <v>43110</v>
      </c>
      <c r="O184" s="5">
        <v>43115</v>
      </c>
      <c r="P184" s="5">
        <v>43296</v>
      </c>
      <c r="Q184" s="5">
        <v>43296</v>
      </c>
      <c r="R184" s="5"/>
      <c r="S184" s="5">
        <v>43205</v>
      </c>
      <c r="T184" s="5"/>
      <c r="U184" s="11" t="str">
        <f t="shared" si="28"/>
        <v>CN</v>
      </c>
      <c r="V184" s="3">
        <v>921</v>
      </c>
      <c r="W184" s="11">
        <f t="shared" si="29"/>
        <v>838.11</v>
      </c>
      <c r="X184" s="11">
        <f t="shared" si="30"/>
        <v>64.470000000000013</v>
      </c>
      <c r="Y184" s="11">
        <f t="shared" si="31"/>
        <v>18.420000000000002</v>
      </c>
      <c r="Z184" s="11">
        <f t="shared" si="32"/>
        <v>0</v>
      </c>
      <c r="AA184" s="11">
        <f t="shared" si="33"/>
        <v>0</v>
      </c>
      <c r="AB184" s="11">
        <f t="shared" si="34"/>
        <v>0.02</v>
      </c>
      <c r="AC184" s="11">
        <f t="shared" si="35"/>
        <v>18.420000000000002</v>
      </c>
      <c r="AD184" s="11">
        <f t="shared" si="36"/>
        <v>3.0700000000000003</v>
      </c>
      <c r="AE184" s="11" t="str">
        <f t="shared" si="37"/>
        <v>Partial Amt Paid</v>
      </c>
      <c r="AF184" s="11" t="str">
        <f t="shared" si="40"/>
        <v>Unearned Comm</v>
      </c>
      <c r="AG184" s="11" t="str">
        <f t="shared" si="38"/>
        <v>N</v>
      </c>
      <c r="AH184" s="8" t="str">
        <f t="shared" si="39"/>
        <v>N</v>
      </c>
    </row>
    <row r="185" spans="1:34">
      <c r="A185" s="11">
        <v>184</v>
      </c>
      <c r="B185" s="3" t="s">
        <v>21</v>
      </c>
      <c r="C185" s="3" t="s">
        <v>23</v>
      </c>
      <c r="D185" s="3" t="s">
        <v>22</v>
      </c>
      <c r="E185" s="3" t="s">
        <v>24</v>
      </c>
      <c r="F185" s="3">
        <v>85004</v>
      </c>
      <c r="G185" s="3" t="s">
        <v>27</v>
      </c>
      <c r="H185" s="11" t="s">
        <v>25</v>
      </c>
      <c r="I185" s="11"/>
      <c r="J185" s="3" t="s">
        <v>26</v>
      </c>
      <c r="K185" s="3" t="s">
        <v>28</v>
      </c>
      <c r="L185" s="3" t="s">
        <v>212</v>
      </c>
      <c r="M185" s="3">
        <v>6</v>
      </c>
      <c r="N185" s="5">
        <v>43116</v>
      </c>
      <c r="O185" s="5">
        <v>43120</v>
      </c>
      <c r="P185" s="5">
        <v>43301</v>
      </c>
      <c r="Q185" s="5">
        <v>43301</v>
      </c>
      <c r="R185" s="5"/>
      <c r="S185" s="5">
        <v>43210</v>
      </c>
      <c r="T185" s="5"/>
      <c r="U185" s="11" t="str">
        <f t="shared" si="28"/>
        <v>CN</v>
      </c>
      <c r="V185" s="3">
        <v>953</v>
      </c>
      <c r="W185" s="11">
        <f t="shared" si="29"/>
        <v>867.23</v>
      </c>
      <c r="X185" s="11">
        <f t="shared" si="30"/>
        <v>66.710000000000008</v>
      </c>
      <c r="Y185" s="11">
        <f t="shared" si="31"/>
        <v>19.059999999999999</v>
      </c>
      <c r="Z185" s="11">
        <f t="shared" si="32"/>
        <v>0</v>
      </c>
      <c r="AA185" s="11">
        <f t="shared" si="33"/>
        <v>0</v>
      </c>
      <c r="AB185" s="11">
        <f t="shared" si="34"/>
        <v>0.02</v>
      </c>
      <c r="AC185" s="11">
        <f t="shared" si="35"/>
        <v>19.059999999999999</v>
      </c>
      <c r="AD185" s="11">
        <f t="shared" si="36"/>
        <v>3.1766666666666663</v>
      </c>
      <c r="AE185" s="11" t="str">
        <f t="shared" si="37"/>
        <v>Partial Amt Paid</v>
      </c>
      <c r="AF185" s="11" t="str">
        <f t="shared" si="40"/>
        <v>Unearned Comm</v>
      </c>
      <c r="AG185" s="11" t="str">
        <f t="shared" si="38"/>
        <v>N</v>
      </c>
      <c r="AH185" s="8" t="str">
        <f t="shared" si="39"/>
        <v>N</v>
      </c>
    </row>
    <row r="186" spans="1:34">
      <c r="A186" s="11">
        <v>185</v>
      </c>
      <c r="B186" s="3" t="s">
        <v>21</v>
      </c>
      <c r="C186" s="3" t="s">
        <v>23</v>
      </c>
      <c r="D186" s="3" t="s">
        <v>22</v>
      </c>
      <c r="E186" s="3" t="s">
        <v>24</v>
      </c>
      <c r="F186" s="3">
        <v>85004</v>
      </c>
      <c r="G186" s="3" t="s">
        <v>27</v>
      </c>
      <c r="H186" s="11" t="s">
        <v>25</v>
      </c>
      <c r="I186" s="11"/>
      <c r="J186" s="3" t="s">
        <v>26</v>
      </c>
      <c r="K186" s="3" t="s">
        <v>28</v>
      </c>
      <c r="L186" s="3" t="s">
        <v>213</v>
      </c>
      <c r="M186" s="3">
        <v>6</v>
      </c>
      <c r="N186" s="5">
        <v>43072</v>
      </c>
      <c r="O186" s="5">
        <v>43077</v>
      </c>
      <c r="P186" s="5">
        <v>43259</v>
      </c>
      <c r="Q186" s="5">
        <v>43259</v>
      </c>
      <c r="R186" s="5"/>
      <c r="S186" s="5">
        <v>43167</v>
      </c>
      <c r="T186" s="5"/>
      <c r="U186" s="11" t="str">
        <f t="shared" si="28"/>
        <v>CN</v>
      </c>
      <c r="V186" s="3">
        <v>835</v>
      </c>
      <c r="W186" s="11">
        <f t="shared" si="29"/>
        <v>759.85</v>
      </c>
      <c r="X186" s="11">
        <f t="shared" si="30"/>
        <v>58.45</v>
      </c>
      <c r="Y186" s="11">
        <f t="shared" si="31"/>
        <v>16.7</v>
      </c>
      <c r="Z186" s="11">
        <f t="shared" si="32"/>
        <v>0</v>
      </c>
      <c r="AA186" s="11">
        <f t="shared" si="33"/>
        <v>0</v>
      </c>
      <c r="AB186" s="11">
        <f t="shared" si="34"/>
        <v>0.02</v>
      </c>
      <c r="AC186" s="11">
        <f t="shared" si="35"/>
        <v>16.7</v>
      </c>
      <c r="AD186" s="11">
        <f t="shared" si="36"/>
        <v>2.7833333333333332</v>
      </c>
      <c r="AE186" s="11" t="str">
        <f t="shared" si="37"/>
        <v>Partial Amt Paid</v>
      </c>
      <c r="AF186" s="11" t="str">
        <f t="shared" si="40"/>
        <v>Unearned Comm</v>
      </c>
      <c r="AG186" s="11" t="str">
        <f t="shared" si="38"/>
        <v>N</v>
      </c>
      <c r="AH186" s="8" t="str">
        <f t="shared" si="39"/>
        <v>N</v>
      </c>
    </row>
    <row r="187" spans="1:34">
      <c r="A187" s="11">
        <v>186</v>
      </c>
      <c r="B187" s="3" t="s">
        <v>21</v>
      </c>
      <c r="C187" s="3" t="s">
        <v>23</v>
      </c>
      <c r="D187" s="3" t="s">
        <v>22</v>
      </c>
      <c r="E187" s="3" t="s">
        <v>24</v>
      </c>
      <c r="F187" s="3">
        <v>85004</v>
      </c>
      <c r="G187" s="3" t="s">
        <v>27</v>
      </c>
      <c r="H187" s="11" t="s">
        <v>25</v>
      </c>
      <c r="I187" s="11"/>
      <c r="J187" s="3" t="s">
        <v>26</v>
      </c>
      <c r="K187" s="3" t="s">
        <v>28</v>
      </c>
      <c r="L187" s="3" t="s">
        <v>214</v>
      </c>
      <c r="M187" s="3">
        <v>12</v>
      </c>
      <c r="N187" s="5">
        <v>42949</v>
      </c>
      <c r="O187" s="5">
        <v>42953</v>
      </c>
      <c r="P187" s="5">
        <v>43318</v>
      </c>
      <c r="Q187" s="5">
        <v>43318</v>
      </c>
      <c r="R187" s="5"/>
      <c r="S187" s="5">
        <v>43045</v>
      </c>
      <c r="T187" s="5"/>
      <c r="U187" s="11" t="str">
        <f t="shared" si="28"/>
        <v>CN</v>
      </c>
      <c r="V187" s="3">
        <v>1000</v>
      </c>
      <c r="W187" s="11">
        <f t="shared" si="29"/>
        <v>910</v>
      </c>
      <c r="X187" s="11">
        <f t="shared" si="30"/>
        <v>70</v>
      </c>
      <c r="Y187" s="11">
        <f t="shared" si="31"/>
        <v>20</v>
      </c>
      <c r="Z187" s="11">
        <f t="shared" si="32"/>
        <v>0</v>
      </c>
      <c r="AA187" s="11">
        <f t="shared" si="33"/>
        <v>0</v>
      </c>
      <c r="AB187" s="11">
        <f t="shared" si="34"/>
        <v>0.02</v>
      </c>
      <c r="AC187" s="11">
        <f t="shared" si="35"/>
        <v>20</v>
      </c>
      <c r="AD187" s="11">
        <f t="shared" si="36"/>
        <v>1.6666666666666667</v>
      </c>
      <c r="AE187" s="11" t="str">
        <f t="shared" si="37"/>
        <v>Partial Amt Paid</v>
      </c>
      <c r="AF187" s="11" t="str">
        <f t="shared" si="40"/>
        <v>Unearned Comm</v>
      </c>
      <c r="AG187" s="11" t="str">
        <f t="shared" si="38"/>
        <v>N</v>
      </c>
      <c r="AH187" s="8" t="str">
        <f t="shared" si="39"/>
        <v>N</v>
      </c>
    </row>
    <row r="188" spans="1:34">
      <c r="A188" s="11">
        <v>187</v>
      </c>
      <c r="B188" s="3" t="s">
        <v>21</v>
      </c>
      <c r="C188" s="3" t="s">
        <v>23</v>
      </c>
      <c r="D188" s="3" t="s">
        <v>22</v>
      </c>
      <c r="E188" s="3" t="s">
        <v>24</v>
      </c>
      <c r="F188" s="3">
        <v>85004</v>
      </c>
      <c r="G188" s="3" t="s">
        <v>27</v>
      </c>
      <c r="H188" s="11" t="s">
        <v>25</v>
      </c>
      <c r="I188" s="11"/>
      <c r="J188" s="3" t="s">
        <v>26</v>
      </c>
      <c r="K188" s="3" t="s">
        <v>28</v>
      </c>
      <c r="L188" s="3" t="s">
        <v>215</v>
      </c>
      <c r="M188" s="3">
        <v>6</v>
      </c>
      <c r="N188" s="5">
        <v>42993</v>
      </c>
      <c r="O188" s="5">
        <v>42996</v>
      </c>
      <c r="P188" s="5">
        <v>43177</v>
      </c>
      <c r="Q188" s="5">
        <v>43177</v>
      </c>
      <c r="R188" s="5"/>
      <c r="S188" s="5">
        <v>43115</v>
      </c>
      <c r="T188" s="5"/>
      <c r="U188" s="11" t="str">
        <f t="shared" si="28"/>
        <v>CN</v>
      </c>
      <c r="V188" s="3">
        <v>456</v>
      </c>
      <c r="W188" s="11">
        <f t="shared" si="29"/>
        <v>414.96000000000004</v>
      </c>
      <c r="X188" s="11">
        <f t="shared" si="30"/>
        <v>31.92</v>
      </c>
      <c r="Y188" s="11">
        <f t="shared" si="31"/>
        <v>9.120000000000001</v>
      </c>
      <c r="Z188" s="11">
        <f t="shared" si="32"/>
        <v>0</v>
      </c>
      <c r="AA188" s="11">
        <f t="shared" si="33"/>
        <v>0</v>
      </c>
      <c r="AB188" s="11">
        <f t="shared" si="34"/>
        <v>0.02</v>
      </c>
      <c r="AC188" s="11">
        <f t="shared" si="35"/>
        <v>9.120000000000001</v>
      </c>
      <c r="AD188" s="11">
        <f t="shared" si="36"/>
        <v>1.5200000000000002</v>
      </c>
      <c r="AE188" s="11" t="str">
        <f t="shared" si="37"/>
        <v>Partial Amt Paid</v>
      </c>
      <c r="AF188" s="11" t="str">
        <f t="shared" si="40"/>
        <v>Unearned Comm</v>
      </c>
      <c r="AG188" s="11" t="str">
        <f t="shared" si="38"/>
        <v>N</v>
      </c>
      <c r="AH188" s="8" t="str">
        <f t="shared" si="39"/>
        <v>N</v>
      </c>
    </row>
    <row r="189" spans="1:34">
      <c r="A189" s="11">
        <v>188</v>
      </c>
      <c r="B189" s="3" t="s">
        <v>21</v>
      </c>
      <c r="C189" s="3" t="s">
        <v>23</v>
      </c>
      <c r="D189" s="3" t="s">
        <v>22</v>
      </c>
      <c r="E189" s="3" t="s">
        <v>24</v>
      </c>
      <c r="F189" s="3">
        <v>85004</v>
      </c>
      <c r="G189" s="3" t="s">
        <v>27</v>
      </c>
      <c r="H189" s="11" t="s">
        <v>25</v>
      </c>
      <c r="I189" s="11"/>
      <c r="J189" s="3" t="s">
        <v>26</v>
      </c>
      <c r="K189" s="3" t="s">
        <v>28</v>
      </c>
      <c r="L189" s="3" t="s">
        <v>216</v>
      </c>
      <c r="M189" s="3">
        <v>6</v>
      </c>
      <c r="N189" s="5">
        <v>43024</v>
      </c>
      <c r="O189" s="5">
        <v>43028</v>
      </c>
      <c r="P189" s="5">
        <v>43210</v>
      </c>
      <c r="Q189" s="5">
        <v>43210</v>
      </c>
      <c r="R189" s="5"/>
      <c r="S189" s="5">
        <v>43143</v>
      </c>
      <c r="T189" s="5"/>
      <c r="U189" s="11" t="str">
        <f t="shared" si="28"/>
        <v>CN</v>
      </c>
      <c r="V189" s="3">
        <v>854</v>
      </c>
      <c r="W189" s="11">
        <f t="shared" si="29"/>
        <v>777.14</v>
      </c>
      <c r="X189" s="11">
        <f t="shared" si="30"/>
        <v>59.780000000000008</v>
      </c>
      <c r="Y189" s="11">
        <f t="shared" si="31"/>
        <v>17.080000000000002</v>
      </c>
      <c r="Z189" s="11">
        <f t="shared" si="32"/>
        <v>0</v>
      </c>
      <c r="AA189" s="11">
        <f t="shared" si="33"/>
        <v>0</v>
      </c>
      <c r="AB189" s="11">
        <f t="shared" si="34"/>
        <v>0.02</v>
      </c>
      <c r="AC189" s="11">
        <f t="shared" si="35"/>
        <v>17.080000000000002</v>
      </c>
      <c r="AD189" s="11">
        <f t="shared" si="36"/>
        <v>2.8466666666666671</v>
      </c>
      <c r="AE189" s="11" t="str">
        <f t="shared" si="37"/>
        <v>Partial Amt Paid</v>
      </c>
      <c r="AF189" s="11" t="str">
        <f t="shared" si="40"/>
        <v>Unearned Comm</v>
      </c>
      <c r="AG189" s="11" t="str">
        <f t="shared" si="38"/>
        <v>N</v>
      </c>
      <c r="AH189" s="8" t="str">
        <f t="shared" si="39"/>
        <v>N</v>
      </c>
    </row>
    <row r="190" spans="1:34">
      <c r="A190" s="11">
        <v>189</v>
      </c>
      <c r="B190" s="3" t="s">
        <v>21</v>
      </c>
      <c r="C190" s="3" t="s">
        <v>23</v>
      </c>
      <c r="D190" s="3" t="s">
        <v>22</v>
      </c>
      <c r="E190" s="3" t="s">
        <v>24</v>
      </c>
      <c r="F190" s="3">
        <v>85004</v>
      </c>
      <c r="G190" s="3" t="s">
        <v>27</v>
      </c>
      <c r="H190" s="11" t="s">
        <v>25</v>
      </c>
      <c r="I190" s="11"/>
      <c r="J190" s="3" t="s">
        <v>26</v>
      </c>
      <c r="K190" s="3" t="s">
        <v>28</v>
      </c>
      <c r="L190" s="3" t="s">
        <v>217</v>
      </c>
      <c r="M190" s="3">
        <v>6</v>
      </c>
      <c r="N190" s="5">
        <v>43050</v>
      </c>
      <c r="O190" s="5">
        <v>43054</v>
      </c>
      <c r="P190" s="5">
        <v>43235</v>
      </c>
      <c r="Q190" s="5">
        <v>43235</v>
      </c>
      <c r="R190" s="5"/>
      <c r="S190" s="5">
        <v>43203</v>
      </c>
      <c r="T190" s="5"/>
      <c r="U190" s="11" t="str">
        <f t="shared" si="28"/>
        <v>CN</v>
      </c>
      <c r="V190" s="3">
        <v>786</v>
      </c>
      <c r="W190" s="11">
        <f t="shared" si="29"/>
        <v>715.26</v>
      </c>
      <c r="X190" s="11">
        <f t="shared" si="30"/>
        <v>55.02</v>
      </c>
      <c r="Y190" s="11">
        <f t="shared" si="31"/>
        <v>15.72</v>
      </c>
      <c r="Z190" s="11">
        <f t="shared" si="32"/>
        <v>0</v>
      </c>
      <c r="AA190" s="11">
        <f t="shared" si="33"/>
        <v>0</v>
      </c>
      <c r="AB190" s="11">
        <f t="shared" si="34"/>
        <v>0.02</v>
      </c>
      <c r="AC190" s="11">
        <f t="shared" si="35"/>
        <v>15.72</v>
      </c>
      <c r="AD190" s="11">
        <f t="shared" si="36"/>
        <v>2.62</v>
      </c>
      <c r="AE190" s="11" t="str">
        <f t="shared" si="37"/>
        <v>Partial Amt Paid</v>
      </c>
      <c r="AF190" s="11" t="str">
        <f t="shared" si="40"/>
        <v>Unearned Comm</v>
      </c>
      <c r="AG190" s="11" t="str">
        <f t="shared" si="38"/>
        <v>N</v>
      </c>
      <c r="AH190" s="8" t="str">
        <f t="shared" si="39"/>
        <v>N</v>
      </c>
    </row>
    <row r="191" spans="1:34">
      <c r="A191" s="11">
        <v>190</v>
      </c>
      <c r="B191" s="3" t="s">
        <v>21</v>
      </c>
      <c r="C191" s="3" t="s">
        <v>23</v>
      </c>
      <c r="D191" s="3" t="s">
        <v>22</v>
      </c>
      <c r="E191" s="3" t="s">
        <v>24</v>
      </c>
      <c r="F191" s="3">
        <v>85004</v>
      </c>
      <c r="G191" s="3" t="s">
        <v>27</v>
      </c>
      <c r="H191" s="11" t="s">
        <v>25</v>
      </c>
      <c r="I191" s="11"/>
      <c r="J191" s="3" t="s">
        <v>26</v>
      </c>
      <c r="K191" s="3" t="s">
        <v>28</v>
      </c>
      <c r="L191" s="3" t="s">
        <v>218</v>
      </c>
      <c r="M191" s="3">
        <v>6</v>
      </c>
      <c r="N191" s="5">
        <v>42964</v>
      </c>
      <c r="O191" s="5">
        <v>42967</v>
      </c>
      <c r="P191" s="5">
        <v>43151</v>
      </c>
      <c r="Q191" s="5">
        <v>43151</v>
      </c>
      <c r="R191" s="5"/>
      <c r="S191" s="5">
        <v>43084</v>
      </c>
      <c r="T191" s="5"/>
      <c r="U191" s="11" t="str">
        <f t="shared" si="28"/>
        <v>CN</v>
      </c>
      <c r="V191" s="3">
        <v>756</v>
      </c>
      <c r="W191" s="11">
        <f t="shared" si="29"/>
        <v>687.96</v>
      </c>
      <c r="X191" s="11">
        <f t="shared" si="30"/>
        <v>52.92</v>
      </c>
      <c r="Y191" s="11">
        <f t="shared" si="31"/>
        <v>15.120000000000001</v>
      </c>
      <c r="Z191" s="11">
        <f t="shared" si="32"/>
        <v>0</v>
      </c>
      <c r="AA191" s="11">
        <f t="shared" si="33"/>
        <v>0</v>
      </c>
      <c r="AB191" s="11">
        <f t="shared" si="34"/>
        <v>0.02</v>
      </c>
      <c r="AC191" s="11">
        <f t="shared" si="35"/>
        <v>15.120000000000001</v>
      </c>
      <c r="AD191" s="11">
        <f t="shared" si="36"/>
        <v>2.52</v>
      </c>
      <c r="AE191" s="11" t="str">
        <f t="shared" si="37"/>
        <v>Partial Amt Paid</v>
      </c>
      <c r="AF191" s="11" t="str">
        <f t="shared" si="40"/>
        <v>Unearned Comm</v>
      </c>
      <c r="AG191" s="11" t="str">
        <f t="shared" si="38"/>
        <v>N</v>
      </c>
      <c r="AH191" s="8" t="str">
        <f t="shared" si="39"/>
        <v>N</v>
      </c>
    </row>
    <row r="192" spans="1:34">
      <c r="A192" s="11">
        <v>191</v>
      </c>
      <c r="B192" s="3" t="s">
        <v>21</v>
      </c>
      <c r="C192" s="3" t="s">
        <v>23</v>
      </c>
      <c r="D192" s="3" t="s">
        <v>22</v>
      </c>
      <c r="E192" s="3" t="s">
        <v>24</v>
      </c>
      <c r="F192" s="3">
        <v>85004</v>
      </c>
      <c r="G192" s="3" t="s">
        <v>27</v>
      </c>
      <c r="H192" s="11" t="s">
        <v>25</v>
      </c>
      <c r="I192" s="11"/>
      <c r="J192" s="3" t="s">
        <v>26</v>
      </c>
      <c r="K192" s="3" t="s">
        <v>28</v>
      </c>
      <c r="L192" s="3" t="s">
        <v>219</v>
      </c>
      <c r="M192" s="3">
        <v>6</v>
      </c>
      <c r="N192" s="5">
        <v>43003</v>
      </c>
      <c r="O192" s="5">
        <v>43008</v>
      </c>
      <c r="P192" s="5">
        <v>43189</v>
      </c>
      <c r="Q192" s="5">
        <v>43189</v>
      </c>
      <c r="R192" s="5"/>
      <c r="S192" s="5">
        <v>43115</v>
      </c>
      <c r="T192" s="5"/>
      <c r="U192" s="11" t="str">
        <f t="shared" si="28"/>
        <v>CN</v>
      </c>
      <c r="V192" s="3">
        <v>456</v>
      </c>
      <c r="W192" s="11">
        <f t="shared" si="29"/>
        <v>414.96000000000004</v>
      </c>
      <c r="X192" s="11">
        <f t="shared" si="30"/>
        <v>31.92</v>
      </c>
      <c r="Y192" s="11">
        <f t="shared" si="31"/>
        <v>9.120000000000001</v>
      </c>
      <c r="Z192" s="11">
        <f t="shared" si="32"/>
        <v>0</v>
      </c>
      <c r="AA192" s="11">
        <f t="shared" si="33"/>
        <v>0</v>
      </c>
      <c r="AB192" s="11">
        <f t="shared" si="34"/>
        <v>0.02</v>
      </c>
      <c r="AC192" s="11">
        <f t="shared" si="35"/>
        <v>9.120000000000001</v>
      </c>
      <c r="AD192" s="11">
        <f t="shared" si="36"/>
        <v>1.5200000000000002</v>
      </c>
      <c r="AE192" s="11" t="str">
        <f t="shared" si="37"/>
        <v>Partial Amt Paid</v>
      </c>
      <c r="AF192" s="11" t="str">
        <f t="shared" si="40"/>
        <v>Unearned Comm</v>
      </c>
      <c r="AG192" s="11" t="str">
        <f t="shared" si="38"/>
        <v>N</v>
      </c>
      <c r="AH192" s="8" t="str">
        <f t="shared" si="39"/>
        <v>N</v>
      </c>
    </row>
    <row r="193" spans="1:34">
      <c r="A193" s="11">
        <v>192</v>
      </c>
      <c r="B193" s="3" t="s">
        <v>21</v>
      </c>
      <c r="C193" s="3" t="s">
        <v>23</v>
      </c>
      <c r="D193" s="3" t="s">
        <v>22</v>
      </c>
      <c r="E193" s="3" t="s">
        <v>24</v>
      </c>
      <c r="F193" s="3">
        <v>85004</v>
      </c>
      <c r="G193" s="3" t="s">
        <v>27</v>
      </c>
      <c r="H193" s="11" t="s">
        <v>25</v>
      </c>
      <c r="I193" s="11"/>
      <c r="J193" s="3" t="s">
        <v>26</v>
      </c>
      <c r="K193" s="3" t="s">
        <v>28</v>
      </c>
      <c r="L193" s="3" t="s">
        <v>220</v>
      </c>
      <c r="M193" s="3">
        <v>6</v>
      </c>
      <c r="N193" s="5">
        <v>43094</v>
      </c>
      <c r="O193" s="5">
        <v>43099</v>
      </c>
      <c r="P193" s="5">
        <v>43281</v>
      </c>
      <c r="Q193" s="5">
        <v>43281</v>
      </c>
      <c r="R193" s="5"/>
      <c r="S193" s="5">
        <v>43210</v>
      </c>
      <c r="T193" s="5"/>
      <c r="U193" s="11" t="str">
        <f t="shared" si="28"/>
        <v>CN</v>
      </c>
      <c r="V193" s="3">
        <v>865</v>
      </c>
      <c r="W193" s="11">
        <f t="shared" si="29"/>
        <v>787.15</v>
      </c>
      <c r="X193" s="11">
        <f t="shared" si="30"/>
        <v>60.550000000000004</v>
      </c>
      <c r="Y193" s="11">
        <f t="shared" si="31"/>
        <v>17.3</v>
      </c>
      <c r="Z193" s="11">
        <f t="shared" si="32"/>
        <v>0</v>
      </c>
      <c r="AA193" s="11">
        <f t="shared" si="33"/>
        <v>0</v>
      </c>
      <c r="AB193" s="11">
        <f t="shared" si="34"/>
        <v>0.02</v>
      </c>
      <c r="AC193" s="11">
        <f t="shared" si="35"/>
        <v>17.3</v>
      </c>
      <c r="AD193" s="11">
        <f t="shared" si="36"/>
        <v>2.8833333333333333</v>
      </c>
      <c r="AE193" s="11" t="str">
        <f t="shared" si="37"/>
        <v>Partial Amt Paid</v>
      </c>
      <c r="AF193" s="11" t="str">
        <f t="shared" si="40"/>
        <v>Unearned Comm</v>
      </c>
      <c r="AG193" s="11" t="str">
        <f t="shared" si="38"/>
        <v>N</v>
      </c>
      <c r="AH193" s="8" t="str">
        <f t="shared" si="39"/>
        <v>N</v>
      </c>
    </row>
    <row r="194" spans="1:34">
      <c r="A194" s="11">
        <v>193</v>
      </c>
      <c r="B194" s="3" t="s">
        <v>21</v>
      </c>
      <c r="C194" s="3" t="s">
        <v>23</v>
      </c>
      <c r="D194" s="3" t="s">
        <v>22</v>
      </c>
      <c r="E194" s="3" t="s">
        <v>24</v>
      </c>
      <c r="F194" s="3">
        <v>85004</v>
      </c>
      <c r="G194" s="3" t="s">
        <v>27</v>
      </c>
      <c r="H194" s="11" t="s">
        <v>25</v>
      </c>
      <c r="I194" s="11"/>
      <c r="J194" s="3" t="s">
        <v>26</v>
      </c>
      <c r="K194" s="3" t="s">
        <v>28</v>
      </c>
      <c r="L194" s="3" t="s">
        <v>221</v>
      </c>
      <c r="M194" s="12">
        <v>6</v>
      </c>
      <c r="N194" s="5">
        <v>42962</v>
      </c>
      <c r="O194" s="5">
        <v>42967</v>
      </c>
      <c r="P194" s="5">
        <v>43151</v>
      </c>
      <c r="Q194" s="5">
        <v>43151</v>
      </c>
      <c r="R194" s="5"/>
      <c r="S194" s="5">
        <v>43059</v>
      </c>
      <c r="T194" s="5"/>
      <c r="U194" s="11" t="str">
        <f t="shared" ref="U194:U257" si="41">IF($S194&lt;&gt;"","CN",IF($R194&lt;&gt;"","RN",IF($R194="","NB")))</f>
        <v>CN</v>
      </c>
      <c r="V194" s="3">
        <v>723</v>
      </c>
      <c r="W194" s="11">
        <f t="shared" ref="W194:W257" si="42">IF($AB194=0.02,$V194*0.91,IF($AB194=0.07,$V194*0.86,IF($AB194=0.03,$V194*0.9,IF($AB194=0.08,$V194*0.85))))</f>
        <v>657.93000000000006</v>
      </c>
      <c r="X194" s="11">
        <f t="shared" ref="X194:X257" si="43">V194*0.07</f>
        <v>50.610000000000007</v>
      </c>
      <c r="Y194" s="11">
        <f t="shared" ref="Y194:Y257" si="44">IF($O194&lt;&gt;"",$V194*0.02,0)</f>
        <v>14.46</v>
      </c>
      <c r="Z194" s="11">
        <f t="shared" ref="Z194:Z231" si="45">IF($R194&lt;&gt;"",$V194*0.05,0)</f>
        <v>0</v>
      </c>
      <c r="AA194" s="11">
        <f t="shared" ref="AA194:AA257" si="46">IF($T194&lt;&gt;"",$V194*0.01,0)</f>
        <v>0</v>
      </c>
      <c r="AB194" s="11">
        <f t="shared" ref="AB194:AB257" si="47">IF(AND($Y194&lt;&gt;"",$Z194=0,$AA194=0),0.02,IF(AND($Y194&lt;&gt;"",$Z194&lt;&gt;"",$AA194=0),0.07,IF(AND($Y194&lt;&gt;"",$Z194=0,$AA194&lt;&gt;""),0.03,IF(AND($Y194&lt;&gt;"",$Z194&lt;&gt;"",$AA194&lt;&gt;""),0.08))))</f>
        <v>0.02</v>
      </c>
      <c r="AC194" s="11">
        <f t="shared" ref="AC194:AC257" si="48">$Y194+$Z194+$AA194</f>
        <v>14.46</v>
      </c>
      <c r="AD194" s="11">
        <f t="shared" ref="AD194:AD257" si="49">$AC194/$M194</f>
        <v>2.41</v>
      </c>
      <c r="AE194" s="11" t="str">
        <f t="shared" ref="AE194:AE257" si="50">IF(OR($U194="NB",$U194="RN"),"Paid in full","Partial Amt Paid")</f>
        <v>Partial Amt Paid</v>
      </c>
      <c r="AF194" s="11" t="str">
        <f t="shared" si="40"/>
        <v>Unearned Comm</v>
      </c>
      <c r="AG194" s="11" t="str">
        <f t="shared" ref="AG194:AG257" si="51">IF(OR($U194="NB",$U194="RN"),"Y","N")</f>
        <v>N</v>
      </c>
      <c r="AH194" s="8" t="str">
        <f t="shared" ref="AH194:AH257" si="52">IF(AND($P194&gt;DATEVALUE("31-08-2018"),$U194&lt;&gt;"CN"),"Y","N")</f>
        <v>N</v>
      </c>
    </row>
    <row r="195" spans="1:34">
      <c r="A195" s="11">
        <v>194</v>
      </c>
      <c r="B195" s="3" t="s">
        <v>21</v>
      </c>
      <c r="C195" s="3" t="s">
        <v>23</v>
      </c>
      <c r="D195" s="3" t="s">
        <v>22</v>
      </c>
      <c r="E195" s="3" t="s">
        <v>24</v>
      </c>
      <c r="F195" s="3">
        <v>85004</v>
      </c>
      <c r="G195" s="3" t="s">
        <v>27</v>
      </c>
      <c r="H195" s="11" t="s">
        <v>25</v>
      </c>
      <c r="I195" s="11"/>
      <c r="J195" s="3" t="s">
        <v>26</v>
      </c>
      <c r="K195" s="3" t="s">
        <v>28</v>
      </c>
      <c r="L195" s="3" t="s">
        <v>222</v>
      </c>
      <c r="M195" s="12">
        <v>6</v>
      </c>
      <c r="N195" s="5">
        <v>43117</v>
      </c>
      <c r="O195" s="5">
        <v>43120</v>
      </c>
      <c r="P195" s="5">
        <v>43301</v>
      </c>
      <c r="Q195" s="5">
        <v>43301</v>
      </c>
      <c r="R195" s="5"/>
      <c r="S195" s="5">
        <v>43210</v>
      </c>
      <c r="T195" s="5"/>
      <c r="U195" s="11" t="str">
        <f t="shared" si="41"/>
        <v>CN</v>
      </c>
      <c r="V195" s="3">
        <v>721</v>
      </c>
      <c r="W195" s="11">
        <f t="shared" si="42"/>
        <v>656.11</v>
      </c>
      <c r="X195" s="11">
        <f t="shared" si="43"/>
        <v>50.470000000000006</v>
      </c>
      <c r="Y195" s="11">
        <f t="shared" si="44"/>
        <v>14.42</v>
      </c>
      <c r="Z195" s="11">
        <f t="shared" si="45"/>
        <v>0</v>
      </c>
      <c r="AA195" s="11">
        <f t="shared" si="46"/>
        <v>0</v>
      </c>
      <c r="AB195" s="11">
        <f t="shared" si="47"/>
        <v>0.02</v>
      </c>
      <c r="AC195" s="11">
        <f t="shared" si="48"/>
        <v>14.42</v>
      </c>
      <c r="AD195" s="11">
        <f t="shared" si="49"/>
        <v>2.4033333333333333</v>
      </c>
      <c r="AE195" s="11" t="str">
        <f t="shared" si="50"/>
        <v>Partial Amt Paid</v>
      </c>
      <c r="AF195" s="11" t="str">
        <f t="shared" si="40"/>
        <v>Unearned Comm</v>
      </c>
      <c r="AG195" s="11" t="str">
        <f t="shared" si="51"/>
        <v>N</v>
      </c>
      <c r="AH195" s="8" t="str">
        <f t="shared" si="52"/>
        <v>N</v>
      </c>
    </row>
    <row r="196" spans="1:34">
      <c r="A196" s="11">
        <v>195</v>
      </c>
      <c r="B196" s="3" t="s">
        <v>21</v>
      </c>
      <c r="C196" s="3" t="s">
        <v>23</v>
      </c>
      <c r="D196" s="3" t="s">
        <v>22</v>
      </c>
      <c r="E196" s="3" t="s">
        <v>24</v>
      </c>
      <c r="F196" s="3">
        <v>85004</v>
      </c>
      <c r="G196" s="3" t="s">
        <v>27</v>
      </c>
      <c r="H196" s="11" t="s">
        <v>25</v>
      </c>
      <c r="I196" s="11"/>
      <c r="J196" s="3" t="s">
        <v>26</v>
      </c>
      <c r="K196" s="3" t="s">
        <v>28</v>
      </c>
      <c r="L196" s="3" t="s">
        <v>223</v>
      </c>
      <c r="M196" s="12">
        <v>6</v>
      </c>
      <c r="N196" s="5">
        <v>43130</v>
      </c>
      <c r="O196" s="5">
        <v>43131</v>
      </c>
      <c r="P196" s="5">
        <v>43312</v>
      </c>
      <c r="Q196" s="5">
        <v>43312</v>
      </c>
      <c r="R196" s="5"/>
      <c r="S196" s="5">
        <v>43220</v>
      </c>
      <c r="T196" s="5"/>
      <c r="U196" s="11" t="str">
        <f t="shared" si="41"/>
        <v>CN</v>
      </c>
      <c r="V196" s="3">
        <v>735</v>
      </c>
      <c r="W196" s="11">
        <f t="shared" si="42"/>
        <v>668.85</v>
      </c>
      <c r="X196" s="11">
        <f t="shared" si="43"/>
        <v>51.45</v>
      </c>
      <c r="Y196" s="11">
        <f t="shared" si="44"/>
        <v>14.700000000000001</v>
      </c>
      <c r="Z196" s="11">
        <f t="shared" si="45"/>
        <v>0</v>
      </c>
      <c r="AA196" s="11">
        <f t="shared" si="46"/>
        <v>0</v>
      </c>
      <c r="AB196" s="11">
        <f t="shared" si="47"/>
        <v>0.02</v>
      </c>
      <c r="AC196" s="11">
        <f t="shared" si="48"/>
        <v>14.700000000000001</v>
      </c>
      <c r="AD196" s="11">
        <f t="shared" si="49"/>
        <v>2.4500000000000002</v>
      </c>
      <c r="AE196" s="11" t="str">
        <f t="shared" si="50"/>
        <v>Partial Amt Paid</v>
      </c>
      <c r="AF196" s="11" t="str">
        <f t="shared" si="40"/>
        <v>Unearned Comm</v>
      </c>
      <c r="AG196" s="11" t="str">
        <f t="shared" si="51"/>
        <v>N</v>
      </c>
      <c r="AH196" s="8" t="str">
        <f t="shared" si="52"/>
        <v>N</v>
      </c>
    </row>
    <row r="197" spans="1:34">
      <c r="A197" s="11">
        <v>196</v>
      </c>
      <c r="B197" s="3" t="s">
        <v>21</v>
      </c>
      <c r="C197" s="3" t="s">
        <v>23</v>
      </c>
      <c r="D197" s="3" t="s">
        <v>22</v>
      </c>
      <c r="E197" s="3" t="s">
        <v>24</v>
      </c>
      <c r="F197" s="3">
        <v>85004</v>
      </c>
      <c r="G197" s="3" t="s">
        <v>27</v>
      </c>
      <c r="H197" s="11" t="s">
        <v>25</v>
      </c>
      <c r="I197" s="11"/>
      <c r="J197" s="3" t="s">
        <v>26</v>
      </c>
      <c r="K197" s="3" t="s">
        <v>28</v>
      </c>
      <c r="L197" s="3" t="s">
        <v>224</v>
      </c>
      <c r="M197" s="12">
        <v>6</v>
      </c>
      <c r="N197" s="5">
        <v>43047</v>
      </c>
      <c r="O197" s="5">
        <v>43049</v>
      </c>
      <c r="P197" s="5">
        <v>43230</v>
      </c>
      <c r="Q197" s="5">
        <v>43230</v>
      </c>
      <c r="R197" s="5"/>
      <c r="S197" s="5">
        <v>43141</v>
      </c>
      <c r="T197" s="5"/>
      <c r="U197" s="11" t="str">
        <f t="shared" si="41"/>
        <v>CN</v>
      </c>
      <c r="V197" s="3">
        <v>736</v>
      </c>
      <c r="W197" s="11">
        <f t="shared" si="42"/>
        <v>669.76</v>
      </c>
      <c r="X197" s="11">
        <f t="shared" si="43"/>
        <v>51.52</v>
      </c>
      <c r="Y197" s="11">
        <f t="shared" si="44"/>
        <v>14.72</v>
      </c>
      <c r="Z197" s="11">
        <f t="shared" si="45"/>
        <v>0</v>
      </c>
      <c r="AA197" s="11">
        <f t="shared" si="46"/>
        <v>0</v>
      </c>
      <c r="AB197" s="11">
        <f t="shared" si="47"/>
        <v>0.02</v>
      </c>
      <c r="AC197" s="11">
        <f t="shared" si="48"/>
        <v>14.72</v>
      </c>
      <c r="AD197" s="11">
        <f t="shared" si="49"/>
        <v>2.4533333333333336</v>
      </c>
      <c r="AE197" s="11" t="str">
        <f t="shared" si="50"/>
        <v>Partial Amt Paid</v>
      </c>
      <c r="AF197" s="11" t="str">
        <f t="shared" si="40"/>
        <v>Unearned Comm</v>
      </c>
      <c r="AG197" s="11" t="str">
        <f t="shared" si="51"/>
        <v>N</v>
      </c>
      <c r="AH197" s="8" t="str">
        <f t="shared" si="52"/>
        <v>N</v>
      </c>
    </row>
    <row r="198" spans="1:34">
      <c r="A198" s="11">
        <v>197</v>
      </c>
      <c r="B198" s="3" t="s">
        <v>21</v>
      </c>
      <c r="C198" s="3" t="s">
        <v>23</v>
      </c>
      <c r="D198" s="3" t="s">
        <v>22</v>
      </c>
      <c r="E198" s="3" t="s">
        <v>24</v>
      </c>
      <c r="F198" s="3">
        <v>85004</v>
      </c>
      <c r="G198" s="3" t="s">
        <v>27</v>
      </c>
      <c r="H198" s="11" t="s">
        <v>25</v>
      </c>
      <c r="I198" s="11"/>
      <c r="J198" s="3" t="s">
        <v>26</v>
      </c>
      <c r="K198" s="3" t="s">
        <v>28</v>
      </c>
      <c r="L198" s="3" t="s">
        <v>225</v>
      </c>
      <c r="M198" s="12">
        <v>6</v>
      </c>
      <c r="N198" s="5">
        <v>43107</v>
      </c>
      <c r="O198" s="5">
        <v>43110</v>
      </c>
      <c r="P198" s="5">
        <v>43291</v>
      </c>
      <c r="Q198" s="5">
        <v>43291</v>
      </c>
      <c r="R198" s="5"/>
      <c r="S198" s="5">
        <v>43200</v>
      </c>
      <c r="T198" s="5"/>
      <c r="U198" s="11" t="str">
        <f t="shared" si="41"/>
        <v>CN</v>
      </c>
      <c r="V198" s="3">
        <v>763</v>
      </c>
      <c r="W198" s="11">
        <f t="shared" si="42"/>
        <v>694.33</v>
      </c>
      <c r="X198" s="11">
        <f t="shared" si="43"/>
        <v>53.410000000000004</v>
      </c>
      <c r="Y198" s="11">
        <f t="shared" si="44"/>
        <v>15.26</v>
      </c>
      <c r="Z198" s="11">
        <f t="shared" si="45"/>
        <v>0</v>
      </c>
      <c r="AA198" s="11">
        <f t="shared" si="46"/>
        <v>0</v>
      </c>
      <c r="AB198" s="11">
        <f t="shared" si="47"/>
        <v>0.02</v>
      </c>
      <c r="AC198" s="11">
        <f t="shared" si="48"/>
        <v>15.26</v>
      </c>
      <c r="AD198" s="11">
        <f t="shared" si="49"/>
        <v>2.5433333333333334</v>
      </c>
      <c r="AE198" s="11" t="str">
        <f t="shared" si="50"/>
        <v>Partial Amt Paid</v>
      </c>
      <c r="AF198" s="11" t="str">
        <f t="shared" si="40"/>
        <v>Unearned Comm</v>
      </c>
      <c r="AG198" s="11" t="str">
        <f t="shared" si="51"/>
        <v>N</v>
      </c>
      <c r="AH198" s="8" t="str">
        <f t="shared" si="52"/>
        <v>N</v>
      </c>
    </row>
    <row r="199" spans="1:34">
      <c r="A199" s="11">
        <v>198</v>
      </c>
      <c r="B199" s="3" t="s">
        <v>21</v>
      </c>
      <c r="C199" s="3" t="s">
        <v>23</v>
      </c>
      <c r="D199" s="3" t="s">
        <v>22</v>
      </c>
      <c r="E199" s="3" t="s">
        <v>24</v>
      </c>
      <c r="F199" s="3">
        <v>85004</v>
      </c>
      <c r="G199" s="3" t="s">
        <v>27</v>
      </c>
      <c r="H199" s="11" t="s">
        <v>25</v>
      </c>
      <c r="I199" s="11"/>
      <c r="J199" s="3" t="s">
        <v>26</v>
      </c>
      <c r="K199" s="3" t="s">
        <v>28</v>
      </c>
      <c r="L199" s="3" t="s">
        <v>226</v>
      </c>
      <c r="M199" s="12">
        <v>6</v>
      </c>
      <c r="N199" s="5">
        <v>43104</v>
      </c>
      <c r="O199" s="5">
        <v>43106</v>
      </c>
      <c r="P199" s="5">
        <v>43287</v>
      </c>
      <c r="Q199" s="5">
        <v>43287</v>
      </c>
      <c r="R199" s="5"/>
      <c r="S199" s="5">
        <v>43196</v>
      </c>
      <c r="T199" s="5"/>
      <c r="U199" s="11" t="str">
        <f t="shared" si="41"/>
        <v>CN</v>
      </c>
      <c r="V199" s="3">
        <v>743</v>
      </c>
      <c r="W199" s="11">
        <f t="shared" si="42"/>
        <v>676.13</v>
      </c>
      <c r="X199" s="11">
        <f t="shared" si="43"/>
        <v>52.010000000000005</v>
      </c>
      <c r="Y199" s="11">
        <f t="shared" si="44"/>
        <v>14.86</v>
      </c>
      <c r="Z199" s="11">
        <f t="shared" si="45"/>
        <v>0</v>
      </c>
      <c r="AA199" s="11">
        <f t="shared" si="46"/>
        <v>0</v>
      </c>
      <c r="AB199" s="11">
        <f t="shared" si="47"/>
        <v>0.02</v>
      </c>
      <c r="AC199" s="11">
        <f t="shared" si="48"/>
        <v>14.86</v>
      </c>
      <c r="AD199" s="11">
        <f t="shared" si="49"/>
        <v>2.4766666666666666</v>
      </c>
      <c r="AE199" s="11" t="str">
        <f t="shared" si="50"/>
        <v>Partial Amt Paid</v>
      </c>
      <c r="AF199" s="11" t="str">
        <f t="shared" si="40"/>
        <v>Unearned Comm</v>
      </c>
      <c r="AG199" s="11" t="str">
        <f t="shared" si="51"/>
        <v>N</v>
      </c>
      <c r="AH199" s="8" t="str">
        <f t="shared" si="52"/>
        <v>N</v>
      </c>
    </row>
    <row r="200" spans="1:34">
      <c r="A200" s="11">
        <v>199</v>
      </c>
      <c r="B200" s="3" t="s">
        <v>21</v>
      </c>
      <c r="C200" s="3" t="s">
        <v>23</v>
      </c>
      <c r="D200" s="3" t="s">
        <v>22</v>
      </c>
      <c r="E200" s="3" t="s">
        <v>24</v>
      </c>
      <c r="F200" s="3">
        <v>85004</v>
      </c>
      <c r="G200" s="3" t="s">
        <v>27</v>
      </c>
      <c r="H200" s="11" t="s">
        <v>25</v>
      </c>
      <c r="I200" s="11"/>
      <c r="J200" s="3" t="s">
        <v>26</v>
      </c>
      <c r="K200" s="3" t="s">
        <v>28</v>
      </c>
      <c r="L200" s="3" t="s">
        <v>227</v>
      </c>
      <c r="M200" s="12">
        <v>6</v>
      </c>
      <c r="N200" s="5">
        <v>43110</v>
      </c>
      <c r="O200" s="5">
        <v>43115</v>
      </c>
      <c r="P200" s="5">
        <v>43296</v>
      </c>
      <c r="Q200" s="5">
        <v>43296</v>
      </c>
      <c r="R200" s="5"/>
      <c r="S200" s="5">
        <v>43205</v>
      </c>
      <c r="T200" s="5"/>
      <c r="U200" s="11" t="str">
        <f t="shared" si="41"/>
        <v>CN</v>
      </c>
      <c r="V200" s="3">
        <v>921</v>
      </c>
      <c r="W200" s="11">
        <f t="shared" si="42"/>
        <v>838.11</v>
      </c>
      <c r="X200" s="11">
        <f t="shared" si="43"/>
        <v>64.470000000000013</v>
      </c>
      <c r="Y200" s="11">
        <f t="shared" si="44"/>
        <v>18.420000000000002</v>
      </c>
      <c r="Z200" s="11">
        <f t="shared" si="45"/>
        <v>0</v>
      </c>
      <c r="AA200" s="11">
        <f t="shared" si="46"/>
        <v>0</v>
      </c>
      <c r="AB200" s="11">
        <f t="shared" si="47"/>
        <v>0.02</v>
      </c>
      <c r="AC200" s="11">
        <f t="shared" si="48"/>
        <v>18.420000000000002</v>
      </c>
      <c r="AD200" s="11">
        <f t="shared" si="49"/>
        <v>3.0700000000000003</v>
      </c>
      <c r="AE200" s="11" t="str">
        <f t="shared" si="50"/>
        <v>Partial Amt Paid</v>
      </c>
      <c r="AF200" s="11" t="str">
        <f t="shared" si="40"/>
        <v>Unearned Comm</v>
      </c>
      <c r="AG200" s="11" t="str">
        <f t="shared" si="51"/>
        <v>N</v>
      </c>
      <c r="AH200" s="8" t="str">
        <f t="shared" si="52"/>
        <v>N</v>
      </c>
    </row>
    <row r="201" spans="1:34">
      <c r="A201" s="11">
        <v>200</v>
      </c>
      <c r="B201" s="3" t="s">
        <v>21</v>
      </c>
      <c r="C201" s="3" t="s">
        <v>23</v>
      </c>
      <c r="D201" s="3" t="s">
        <v>22</v>
      </c>
      <c r="E201" s="3" t="s">
        <v>24</v>
      </c>
      <c r="F201" s="3">
        <v>85004</v>
      </c>
      <c r="G201" s="3" t="s">
        <v>27</v>
      </c>
      <c r="H201" s="11" t="s">
        <v>25</v>
      </c>
      <c r="I201" s="11"/>
      <c r="J201" s="3" t="s">
        <v>26</v>
      </c>
      <c r="K201" s="3" t="s">
        <v>28</v>
      </c>
      <c r="L201" s="3" t="s">
        <v>228</v>
      </c>
      <c r="M201" s="12">
        <v>6</v>
      </c>
      <c r="N201" s="5">
        <v>43117</v>
      </c>
      <c r="O201" s="5">
        <v>43120</v>
      </c>
      <c r="P201" s="5">
        <v>43301</v>
      </c>
      <c r="Q201" s="5">
        <v>43301</v>
      </c>
      <c r="R201" s="5"/>
      <c r="S201" s="5">
        <v>43210</v>
      </c>
      <c r="T201" s="5"/>
      <c r="U201" s="11" t="str">
        <f t="shared" si="41"/>
        <v>CN</v>
      </c>
      <c r="V201" s="3">
        <v>721</v>
      </c>
      <c r="W201" s="11">
        <f t="shared" si="42"/>
        <v>656.11</v>
      </c>
      <c r="X201" s="11">
        <f t="shared" si="43"/>
        <v>50.470000000000006</v>
      </c>
      <c r="Y201" s="11">
        <f t="shared" si="44"/>
        <v>14.42</v>
      </c>
      <c r="Z201" s="11">
        <f t="shared" si="45"/>
        <v>0</v>
      </c>
      <c r="AA201" s="11">
        <f t="shared" si="46"/>
        <v>0</v>
      </c>
      <c r="AB201" s="11">
        <f t="shared" si="47"/>
        <v>0.02</v>
      </c>
      <c r="AC201" s="11">
        <f t="shared" si="48"/>
        <v>14.42</v>
      </c>
      <c r="AD201" s="11">
        <f t="shared" si="49"/>
        <v>2.4033333333333333</v>
      </c>
      <c r="AE201" s="11" t="str">
        <f t="shared" si="50"/>
        <v>Partial Amt Paid</v>
      </c>
      <c r="AF201" s="11" t="str">
        <f t="shared" si="40"/>
        <v>Unearned Comm</v>
      </c>
      <c r="AG201" s="11" t="str">
        <f t="shared" si="51"/>
        <v>N</v>
      </c>
      <c r="AH201" s="8" t="str">
        <f t="shared" si="52"/>
        <v>N</v>
      </c>
    </row>
    <row r="202" spans="1:34">
      <c r="A202" s="11">
        <v>201</v>
      </c>
      <c r="B202" s="3" t="s">
        <v>21</v>
      </c>
      <c r="C202" s="3" t="s">
        <v>23</v>
      </c>
      <c r="D202" s="3" t="s">
        <v>22</v>
      </c>
      <c r="E202" s="3" t="s">
        <v>24</v>
      </c>
      <c r="F202" s="3">
        <v>85004</v>
      </c>
      <c r="G202" s="3" t="s">
        <v>27</v>
      </c>
      <c r="H202" s="11" t="s">
        <v>25</v>
      </c>
      <c r="I202" s="11"/>
      <c r="J202" s="3" t="s">
        <v>26</v>
      </c>
      <c r="K202" s="3" t="s">
        <v>28</v>
      </c>
      <c r="L202" s="3" t="s">
        <v>229</v>
      </c>
      <c r="M202" s="3">
        <v>6</v>
      </c>
      <c r="N202" s="5">
        <v>42957</v>
      </c>
      <c r="O202" s="5">
        <v>42960</v>
      </c>
      <c r="P202" s="5">
        <v>43144</v>
      </c>
      <c r="Q202" s="5">
        <v>43144</v>
      </c>
      <c r="R202" s="11"/>
      <c r="S202" s="11"/>
      <c r="T202" s="8">
        <f t="shared" ref="T202:T231" si="53">O202</f>
        <v>42960</v>
      </c>
      <c r="U202" s="11" t="str">
        <f t="shared" si="41"/>
        <v>NB</v>
      </c>
      <c r="V202" s="11">
        <f>'cn(past)'!V202</f>
        <v>0</v>
      </c>
      <c r="W202" s="11">
        <f t="shared" si="42"/>
        <v>0</v>
      </c>
      <c r="X202" s="11">
        <f t="shared" si="43"/>
        <v>0</v>
      </c>
      <c r="Y202" s="11">
        <f t="shared" si="44"/>
        <v>0</v>
      </c>
      <c r="Z202" s="11">
        <f t="shared" si="45"/>
        <v>0</v>
      </c>
      <c r="AA202" s="11">
        <f t="shared" si="46"/>
        <v>0</v>
      </c>
      <c r="AB202" s="11">
        <f t="shared" si="47"/>
        <v>0.02</v>
      </c>
      <c r="AC202" s="11">
        <f t="shared" si="48"/>
        <v>0</v>
      </c>
      <c r="AD202" s="11">
        <f t="shared" si="49"/>
        <v>0</v>
      </c>
      <c r="AE202" s="11" t="str">
        <f t="shared" si="50"/>
        <v>Paid in full</v>
      </c>
      <c r="AF202" s="11" t="str">
        <f t="shared" si="40"/>
        <v>Not Applicable</v>
      </c>
      <c r="AG202" s="11" t="str">
        <f t="shared" si="51"/>
        <v>Y</v>
      </c>
      <c r="AH202" s="8" t="str">
        <f t="shared" si="52"/>
        <v>N</v>
      </c>
    </row>
    <row r="203" spans="1:34">
      <c r="A203" s="11">
        <v>202</v>
      </c>
      <c r="B203" s="3" t="s">
        <v>21</v>
      </c>
      <c r="C203" s="3" t="s">
        <v>23</v>
      </c>
      <c r="D203" s="3" t="s">
        <v>22</v>
      </c>
      <c r="E203" s="3" t="s">
        <v>24</v>
      </c>
      <c r="F203" s="3">
        <v>85004</v>
      </c>
      <c r="G203" s="3" t="s">
        <v>27</v>
      </c>
      <c r="H203" s="11" t="s">
        <v>25</v>
      </c>
      <c r="I203" s="11"/>
      <c r="J203" s="3" t="s">
        <v>26</v>
      </c>
      <c r="K203" s="3" t="s">
        <v>28</v>
      </c>
      <c r="L203" s="3" t="s">
        <v>230</v>
      </c>
      <c r="M203" s="3">
        <v>12</v>
      </c>
      <c r="N203" s="5">
        <v>42949</v>
      </c>
      <c r="O203" s="5">
        <v>42953</v>
      </c>
      <c r="P203" s="5">
        <v>43318</v>
      </c>
      <c r="Q203" s="5">
        <v>43318</v>
      </c>
      <c r="R203" s="11"/>
      <c r="S203" s="11"/>
      <c r="T203" s="8">
        <f t="shared" si="53"/>
        <v>42953</v>
      </c>
      <c r="U203" s="11" t="str">
        <f t="shared" si="41"/>
        <v>NB</v>
      </c>
      <c r="V203" s="11">
        <f>'cn(past)'!V202</f>
        <v>0</v>
      </c>
      <c r="W203" s="11">
        <f t="shared" si="42"/>
        <v>0</v>
      </c>
      <c r="X203" s="11">
        <f t="shared" si="43"/>
        <v>0</v>
      </c>
      <c r="Y203" s="11">
        <f t="shared" si="44"/>
        <v>0</v>
      </c>
      <c r="Z203" s="11">
        <f t="shared" si="45"/>
        <v>0</v>
      </c>
      <c r="AA203" s="11">
        <f t="shared" si="46"/>
        <v>0</v>
      </c>
      <c r="AB203" s="11">
        <f t="shared" si="47"/>
        <v>0.02</v>
      </c>
      <c r="AC203" s="11">
        <f t="shared" si="48"/>
        <v>0</v>
      </c>
      <c r="AD203" s="11">
        <f t="shared" si="49"/>
        <v>0</v>
      </c>
      <c r="AE203" s="11" t="str">
        <f t="shared" si="50"/>
        <v>Paid in full</v>
      </c>
      <c r="AF203" s="11" t="str">
        <f t="shared" si="40"/>
        <v>Not Applicable</v>
      </c>
      <c r="AG203" s="11" t="str">
        <f t="shared" si="51"/>
        <v>Y</v>
      </c>
      <c r="AH203" s="8" t="str">
        <f t="shared" si="52"/>
        <v>N</v>
      </c>
    </row>
    <row r="204" spans="1:34">
      <c r="A204" s="11">
        <v>203</v>
      </c>
      <c r="B204" s="3" t="s">
        <v>21</v>
      </c>
      <c r="C204" s="3" t="s">
        <v>23</v>
      </c>
      <c r="D204" s="3" t="s">
        <v>22</v>
      </c>
      <c r="E204" s="3" t="s">
        <v>24</v>
      </c>
      <c r="F204" s="3">
        <v>85004</v>
      </c>
      <c r="G204" s="3" t="s">
        <v>27</v>
      </c>
      <c r="H204" s="11" t="s">
        <v>25</v>
      </c>
      <c r="I204" s="11"/>
      <c r="J204" s="3" t="s">
        <v>26</v>
      </c>
      <c r="K204" s="3" t="s">
        <v>28</v>
      </c>
      <c r="L204" s="3" t="s">
        <v>231</v>
      </c>
      <c r="M204" s="3">
        <v>12</v>
      </c>
      <c r="N204" s="5">
        <v>42962</v>
      </c>
      <c r="O204" s="5">
        <v>42967</v>
      </c>
      <c r="P204" s="5">
        <v>43151</v>
      </c>
      <c r="Q204" s="5">
        <v>43151</v>
      </c>
      <c r="R204" s="11"/>
      <c r="S204" s="11"/>
      <c r="T204" s="8">
        <f t="shared" si="53"/>
        <v>42967</v>
      </c>
      <c r="U204" s="11" t="str">
        <f t="shared" si="41"/>
        <v>NB</v>
      </c>
      <c r="V204" s="11">
        <f>'cn(past)'!V203</f>
        <v>0</v>
      </c>
      <c r="W204" s="11">
        <f t="shared" si="42"/>
        <v>0</v>
      </c>
      <c r="X204" s="11">
        <f t="shared" si="43"/>
        <v>0</v>
      </c>
      <c r="Y204" s="11">
        <f t="shared" si="44"/>
        <v>0</v>
      </c>
      <c r="Z204" s="11">
        <f t="shared" si="45"/>
        <v>0</v>
      </c>
      <c r="AA204" s="11">
        <f t="shared" si="46"/>
        <v>0</v>
      </c>
      <c r="AB204" s="11">
        <f t="shared" si="47"/>
        <v>0.02</v>
      </c>
      <c r="AC204" s="11">
        <f t="shared" si="48"/>
        <v>0</v>
      </c>
      <c r="AD204" s="11">
        <f t="shared" si="49"/>
        <v>0</v>
      </c>
      <c r="AE204" s="11" t="str">
        <f t="shared" si="50"/>
        <v>Paid in full</v>
      </c>
      <c r="AF204" s="11" t="str">
        <f t="shared" si="40"/>
        <v>Not Applicable</v>
      </c>
      <c r="AG204" s="11" t="str">
        <f t="shared" si="51"/>
        <v>Y</v>
      </c>
      <c r="AH204" s="8" t="str">
        <f t="shared" si="52"/>
        <v>N</v>
      </c>
    </row>
    <row r="205" spans="1:34">
      <c r="A205" s="11">
        <v>204</v>
      </c>
      <c r="B205" s="3" t="s">
        <v>21</v>
      </c>
      <c r="C205" s="3" t="s">
        <v>23</v>
      </c>
      <c r="D205" s="3" t="s">
        <v>22</v>
      </c>
      <c r="E205" s="3" t="s">
        <v>24</v>
      </c>
      <c r="F205" s="3">
        <v>85004</v>
      </c>
      <c r="G205" s="3" t="s">
        <v>27</v>
      </c>
      <c r="H205" s="11" t="s">
        <v>25</v>
      </c>
      <c r="I205" s="11"/>
      <c r="J205" s="3" t="s">
        <v>26</v>
      </c>
      <c r="K205" s="3" t="s">
        <v>28</v>
      </c>
      <c r="L205" s="3" t="s">
        <v>232</v>
      </c>
      <c r="M205" s="3">
        <v>12</v>
      </c>
      <c r="N205" s="5">
        <v>42953</v>
      </c>
      <c r="O205" s="5">
        <v>42959</v>
      </c>
      <c r="P205" s="5">
        <v>43324</v>
      </c>
      <c r="Q205" s="5">
        <v>43324</v>
      </c>
      <c r="R205" s="11"/>
      <c r="S205" s="11"/>
      <c r="T205" s="8">
        <f t="shared" si="53"/>
        <v>42959</v>
      </c>
      <c r="U205" s="11" t="str">
        <f t="shared" si="41"/>
        <v>NB</v>
      </c>
      <c r="V205" s="11">
        <f>'cn(past)'!V204</f>
        <v>0</v>
      </c>
      <c r="W205" s="11">
        <f t="shared" si="42"/>
        <v>0</v>
      </c>
      <c r="X205" s="11">
        <f t="shared" si="43"/>
        <v>0</v>
      </c>
      <c r="Y205" s="11">
        <f t="shared" si="44"/>
        <v>0</v>
      </c>
      <c r="Z205" s="11">
        <f t="shared" si="45"/>
        <v>0</v>
      </c>
      <c r="AA205" s="11">
        <f t="shared" si="46"/>
        <v>0</v>
      </c>
      <c r="AB205" s="11">
        <f t="shared" si="47"/>
        <v>0.02</v>
      </c>
      <c r="AC205" s="11">
        <f t="shared" si="48"/>
        <v>0</v>
      </c>
      <c r="AD205" s="11">
        <f t="shared" si="49"/>
        <v>0</v>
      </c>
      <c r="AE205" s="11" t="str">
        <f t="shared" si="50"/>
        <v>Paid in full</v>
      </c>
      <c r="AF205" s="11" t="str">
        <f t="shared" si="40"/>
        <v>Not Applicable</v>
      </c>
      <c r="AG205" s="11" t="str">
        <f t="shared" si="51"/>
        <v>Y</v>
      </c>
      <c r="AH205" s="8" t="str">
        <f t="shared" si="52"/>
        <v>N</v>
      </c>
    </row>
    <row r="206" spans="1:34">
      <c r="A206" s="11">
        <v>205</v>
      </c>
      <c r="B206" s="3" t="s">
        <v>21</v>
      </c>
      <c r="C206" s="3" t="s">
        <v>23</v>
      </c>
      <c r="D206" s="3" t="s">
        <v>22</v>
      </c>
      <c r="E206" s="3" t="s">
        <v>24</v>
      </c>
      <c r="F206" s="3">
        <v>85004</v>
      </c>
      <c r="G206" s="3" t="s">
        <v>27</v>
      </c>
      <c r="H206" s="11" t="s">
        <v>25</v>
      </c>
      <c r="I206" s="11"/>
      <c r="J206" s="3" t="s">
        <v>26</v>
      </c>
      <c r="K206" s="3" t="s">
        <v>28</v>
      </c>
      <c r="L206" s="3" t="s">
        <v>233</v>
      </c>
      <c r="M206" s="3">
        <v>6</v>
      </c>
      <c r="N206" s="5">
        <v>42972</v>
      </c>
      <c r="O206" s="5">
        <v>42974</v>
      </c>
      <c r="P206" s="5">
        <v>43158</v>
      </c>
      <c r="Q206" s="5">
        <v>43158</v>
      </c>
      <c r="R206" s="11"/>
      <c r="S206" s="11"/>
      <c r="T206" s="8">
        <f t="shared" si="53"/>
        <v>42974</v>
      </c>
      <c r="U206" s="11" t="str">
        <f t="shared" si="41"/>
        <v>NB</v>
      </c>
      <c r="V206" s="11">
        <f>'cn(past)'!V205</f>
        <v>0</v>
      </c>
      <c r="W206" s="11">
        <f t="shared" si="42"/>
        <v>0</v>
      </c>
      <c r="X206" s="11">
        <f t="shared" si="43"/>
        <v>0</v>
      </c>
      <c r="Y206" s="11">
        <f t="shared" si="44"/>
        <v>0</v>
      </c>
      <c r="Z206" s="11">
        <f t="shared" si="45"/>
        <v>0</v>
      </c>
      <c r="AA206" s="11">
        <f t="shared" si="46"/>
        <v>0</v>
      </c>
      <c r="AB206" s="11">
        <f t="shared" si="47"/>
        <v>0.02</v>
      </c>
      <c r="AC206" s="11">
        <f t="shared" si="48"/>
        <v>0</v>
      </c>
      <c r="AD206" s="11">
        <f t="shared" si="49"/>
        <v>0</v>
      </c>
      <c r="AE206" s="11" t="str">
        <f t="shared" si="50"/>
        <v>Paid in full</v>
      </c>
      <c r="AF206" s="11" t="str">
        <f t="shared" si="40"/>
        <v>Not Applicable</v>
      </c>
      <c r="AG206" s="11" t="str">
        <f t="shared" si="51"/>
        <v>Y</v>
      </c>
      <c r="AH206" s="8" t="str">
        <f t="shared" si="52"/>
        <v>N</v>
      </c>
    </row>
    <row r="207" spans="1:34">
      <c r="A207" s="11">
        <v>206</v>
      </c>
      <c r="B207" s="3" t="s">
        <v>21</v>
      </c>
      <c r="C207" s="3" t="s">
        <v>23</v>
      </c>
      <c r="D207" s="3" t="s">
        <v>22</v>
      </c>
      <c r="E207" s="3" t="s">
        <v>24</v>
      </c>
      <c r="F207" s="3">
        <v>85004</v>
      </c>
      <c r="G207" s="3" t="s">
        <v>27</v>
      </c>
      <c r="H207" s="11" t="s">
        <v>25</v>
      </c>
      <c r="I207" s="11"/>
      <c r="J207" s="3" t="s">
        <v>26</v>
      </c>
      <c r="K207" s="3" t="s">
        <v>28</v>
      </c>
      <c r="L207" s="3" t="s">
        <v>234</v>
      </c>
      <c r="M207" s="3">
        <v>12</v>
      </c>
      <c r="N207" s="5">
        <v>42959</v>
      </c>
      <c r="O207" s="5">
        <v>42964</v>
      </c>
      <c r="P207" s="5">
        <v>43329</v>
      </c>
      <c r="Q207" s="5">
        <v>43329</v>
      </c>
      <c r="R207" s="11"/>
      <c r="S207" s="11"/>
      <c r="T207" s="8">
        <f t="shared" si="53"/>
        <v>42964</v>
      </c>
      <c r="U207" s="11" t="str">
        <f t="shared" si="41"/>
        <v>NB</v>
      </c>
      <c r="V207" s="11">
        <f>'cn(past)'!V206</f>
        <v>0</v>
      </c>
      <c r="W207" s="11">
        <f t="shared" si="42"/>
        <v>0</v>
      </c>
      <c r="X207" s="11">
        <f t="shared" si="43"/>
        <v>0</v>
      </c>
      <c r="Y207" s="11">
        <f t="shared" si="44"/>
        <v>0</v>
      </c>
      <c r="Z207" s="11">
        <f t="shared" si="45"/>
        <v>0</v>
      </c>
      <c r="AA207" s="11">
        <f t="shared" si="46"/>
        <v>0</v>
      </c>
      <c r="AB207" s="11">
        <f t="shared" si="47"/>
        <v>0.02</v>
      </c>
      <c r="AC207" s="11">
        <f t="shared" si="48"/>
        <v>0</v>
      </c>
      <c r="AD207" s="11">
        <f t="shared" si="49"/>
        <v>0</v>
      </c>
      <c r="AE207" s="11" t="str">
        <f t="shared" si="50"/>
        <v>Paid in full</v>
      </c>
      <c r="AF207" s="11" t="str">
        <f t="shared" si="40"/>
        <v>Not Applicable</v>
      </c>
      <c r="AG207" s="11" t="str">
        <f t="shared" si="51"/>
        <v>Y</v>
      </c>
      <c r="AH207" s="8" t="str">
        <f t="shared" si="52"/>
        <v>N</v>
      </c>
    </row>
    <row r="208" spans="1:34">
      <c r="A208" s="11">
        <v>207</v>
      </c>
      <c r="B208" s="3" t="s">
        <v>21</v>
      </c>
      <c r="C208" s="3" t="s">
        <v>23</v>
      </c>
      <c r="D208" s="3" t="s">
        <v>22</v>
      </c>
      <c r="E208" s="3" t="s">
        <v>24</v>
      </c>
      <c r="F208" s="3">
        <v>85004</v>
      </c>
      <c r="G208" s="3" t="s">
        <v>27</v>
      </c>
      <c r="H208" s="11" t="s">
        <v>25</v>
      </c>
      <c r="I208" s="11"/>
      <c r="J208" s="3" t="s">
        <v>26</v>
      </c>
      <c r="K208" s="3" t="s">
        <v>28</v>
      </c>
      <c r="L208" s="3" t="s">
        <v>235</v>
      </c>
      <c r="M208" s="3">
        <v>12</v>
      </c>
      <c r="N208" s="5">
        <v>42967</v>
      </c>
      <c r="O208" s="5">
        <v>42973</v>
      </c>
      <c r="P208" s="5">
        <v>43338</v>
      </c>
      <c r="Q208" s="5">
        <v>43338</v>
      </c>
      <c r="R208" s="11"/>
      <c r="S208" s="11"/>
      <c r="T208" s="8">
        <f t="shared" si="53"/>
        <v>42973</v>
      </c>
      <c r="U208" s="11" t="str">
        <f t="shared" si="41"/>
        <v>NB</v>
      </c>
      <c r="V208" s="11">
        <f>'cn(past)'!V207</f>
        <v>0</v>
      </c>
      <c r="W208" s="11">
        <f t="shared" si="42"/>
        <v>0</v>
      </c>
      <c r="X208" s="11">
        <f t="shared" si="43"/>
        <v>0</v>
      </c>
      <c r="Y208" s="11">
        <f t="shared" si="44"/>
        <v>0</v>
      </c>
      <c r="Z208" s="11">
        <f t="shared" si="45"/>
        <v>0</v>
      </c>
      <c r="AA208" s="11">
        <f t="shared" si="46"/>
        <v>0</v>
      </c>
      <c r="AB208" s="11">
        <f t="shared" si="47"/>
        <v>0.02</v>
      </c>
      <c r="AC208" s="11">
        <f t="shared" si="48"/>
        <v>0</v>
      </c>
      <c r="AD208" s="11">
        <f t="shared" si="49"/>
        <v>0</v>
      </c>
      <c r="AE208" s="11" t="str">
        <f t="shared" si="50"/>
        <v>Paid in full</v>
      </c>
      <c r="AF208" s="11" t="str">
        <f t="shared" si="40"/>
        <v>Not Applicable</v>
      </c>
      <c r="AG208" s="11" t="str">
        <f t="shared" si="51"/>
        <v>Y</v>
      </c>
      <c r="AH208" s="8" t="str">
        <f t="shared" si="52"/>
        <v>N</v>
      </c>
    </row>
    <row r="209" spans="1:34">
      <c r="A209" s="11">
        <v>208</v>
      </c>
      <c r="B209" s="3" t="s">
        <v>21</v>
      </c>
      <c r="C209" s="3" t="s">
        <v>23</v>
      </c>
      <c r="D209" s="3" t="s">
        <v>22</v>
      </c>
      <c r="E209" s="3" t="s">
        <v>24</v>
      </c>
      <c r="F209" s="3">
        <v>85004</v>
      </c>
      <c r="G209" s="3" t="s">
        <v>27</v>
      </c>
      <c r="H209" s="11" t="s">
        <v>25</v>
      </c>
      <c r="I209" s="11"/>
      <c r="J209" s="3" t="s">
        <v>26</v>
      </c>
      <c r="K209" s="3" t="s">
        <v>28</v>
      </c>
      <c r="L209" s="3" t="s">
        <v>236</v>
      </c>
      <c r="M209" s="3">
        <v>12</v>
      </c>
      <c r="N209" s="5">
        <v>42954</v>
      </c>
      <c r="O209" s="5">
        <v>42957</v>
      </c>
      <c r="P209" s="5">
        <v>43141</v>
      </c>
      <c r="Q209" s="5">
        <v>43141</v>
      </c>
      <c r="R209" s="11"/>
      <c r="S209" s="11"/>
      <c r="T209" s="8">
        <f t="shared" si="53"/>
        <v>42957</v>
      </c>
      <c r="U209" s="11" t="str">
        <f t="shared" si="41"/>
        <v>NB</v>
      </c>
      <c r="V209" s="11">
        <f>'cn(past)'!V208</f>
        <v>0</v>
      </c>
      <c r="W209" s="11">
        <f t="shared" si="42"/>
        <v>0</v>
      </c>
      <c r="X209" s="11">
        <f t="shared" si="43"/>
        <v>0</v>
      </c>
      <c r="Y209" s="11">
        <f t="shared" si="44"/>
        <v>0</v>
      </c>
      <c r="Z209" s="11">
        <f t="shared" si="45"/>
        <v>0</v>
      </c>
      <c r="AA209" s="11">
        <f t="shared" si="46"/>
        <v>0</v>
      </c>
      <c r="AB209" s="11">
        <f t="shared" si="47"/>
        <v>0.02</v>
      </c>
      <c r="AC209" s="11">
        <f t="shared" si="48"/>
        <v>0</v>
      </c>
      <c r="AD209" s="11">
        <f t="shared" si="49"/>
        <v>0</v>
      </c>
      <c r="AE209" s="11" t="str">
        <f t="shared" si="50"/>
        <v>Paid in full</v>
      </c>
      <c r="AF209" s="11" t="str">
        <f t="shared" si="40"/>
        <v>Not Applicable</v>
      </c>
      <c r="AG209" s="11" t="str">
        <f t="shared" si="51"/>
        <v>Y</v>
      </c>
      <c r="AH209" s="8" t="str">
        <f t="shared" si="52"/>
        <v>N</v>
      </c>
    </row>
    <row r="210" spans="1:34">
      <c r="A210" s="11">
        <v>209</v>
      </c>
      <c r="B210" s="3" t="s">
        <v>21</v>
      </c>
      <c r="C210" s="3" t="s">
        <v>23</v>
      </c>
      <c r="D210" s="3" t="s">
        <v>22</v>
      </c>
      <c r="E210" s="3" t="s">
        <v>24</v>
      </c>
      <c r="F210" s="3">
        <v>85004</v>
      </c>
      <c r="G210" s="3" t="s">
        <v>27</v>
      </c>
      <c r="H210" s="11" t="s">
        <v>25</v>
      </c>
      <c r="I210" s="11"/>
      <c r="J210" s="3" t="s">
        <v>26</v>
      </c>
      <c r="K210" s="3" t="s">
        <v>28</v>
      </c>
      <c r="L210" s="3" t="s">
        <v>237</v>
      </c>
      <c r="M210" s="3">
        <v>6</v>
      </c>
      <c r="N210" s="5">
        <v>42983</v>
      </c>
      <c r="O210" s="5">
        <v>42986</v>
      </c>
      <c r="P210" s="5">
        <v>43167</v>
      </c>
      <c r="Q210" s="5">
        <v>43167</v>
      </c>
      <c r="R210" s="11"/>
      <c r="S210" s="11"/>
      <c r="T210" s="8">
        <f t="shared" si="53"/>
        <v>42986</v>
      </c>
      <c r="U210" s="11" t="str">
        <f t="shared" si="41"/>
        <v>NB</v>
      </c>
      <c r="V210" s="11">
        <f>'cn(past)'!V209</f>
        <v>0</v>
      </c>
      <c r="W210" s="11">
        <f t="shared" si="42"/>
        <v>0</v>
      </c>
      <c r="X210" s="11">
        <f t="shared" si="43"/>
        <v>0</v>
      </c>
      <c r="Y210" s="11">
        <f t="shared" si="44"/>
        <v>0</v>
      </c>
      <c r="Z210" s="11">
        <f t="shared" si="45"/>
        <v>0</v>
      </c>
      <c r="AA210" s="11">
        <f t="shared" si="46"/>
        <v>0</v>
      </c>
      <c r="AB210" s="11">
        <f t="shared" si="47"/>
        <v>0.02</v>
      </c>
      <c r="AC210" s="11">
        <f t="shared" si="48"/>
        <v>0</v>
      </c>
      <c r="AD210" s="11">
        <f t="shared" si="49"/>
        <v>0</v>
      </c>
      <c r="AE210" s="11" t="str">
        <f t="shared" si="50"/>
        <v>Paid in full</v>
      </c>
      <c r="AF210" s="11" t="str">
        <f t="shared" si="40"/>
        <v>Not Applicable</v>
      </c>
      <c r="AG210" s="11" t="str">
        <f t="shared" si="51"/>
        <v>Y</v>
      </c>
      <c r="AH210" s="8" t="str">
        <f t="shared" si="52"/>
        <v>N</v>
      </c>
    </row>
    <row r="211" spans="1:34">
      <c r="A211" s="11">
        <v>210</v>
      </c>
      <c r="B211" s="3" t="s">
        <v>21</v>
      </c>
      <c r="C211" s="3" t="s">
        <v>23</v>
      </c>
      <c r="D211" s="3" t="s">
        <v>22</v>
      </c>
      <c r="E211" s="3" t="s">
        <v>24</v>
      </c>
      <c r="F211" s="3">
        <v>85004</v>
      </c>
      <c r="G211" s="3" t="s">
        <v>27</v>
      </c>
      <c r="H211" s="11" t="s">
        <v>25</v>
      </c>
      <c r="I211" s="11"/>
      <c r="J211" s="3" t="s">
        <v>26</v>
      </c>
      <c r="K211" s="3" t="s">
        <v>28</v>
      </c>
      <c r="L211" s="3" t="s">
        <v>238</v>
      </c>
      <c r="M211" s="3">
        <v>6</v>
      </c>
      <c r="N211" s="5">
        <v>42979</v>
      </c>
      <c r="O211" s="5">
        <v>42986</v>
      </c>
      <c r="P211" s="5">
        <v>43167</v>
      </c>
      <c r="Q211" s="5">
        <v>43167</v>
      </c>
      <c r="R211" s="11"/>
      <c r="S211" s="11"/>
      <c r="T211" s="8">
        <f t="shared" si="53"/>
        <v>42986</v>
      </c>
      <c r="U211" s="11" t="str">
        <f t="shared" si="41"/>
        <v>NB</v>
      </c>
      <c r="V211" s="11">
        <f>'cn(past)'!V210</f>
        <v>0</v>
      </c>
      <c r="W211" s="11">
        <f t="shared" si="42"/>
        <v>0</v>
      </c>
      <c r="X211" s="11">
        <f t="shared" si="43"/>
        <v>0</v>
      </c>
      <c r="Y211" s="11">
        <f t="shared" si="44"/>
        <v>0</v>
      </c>
      <c r="Z211" s="11">
        <f t="shared" si="45"/>
        <v>0</v>
      </c>
      <c r="AA211" s="11">
        <f t="shared" si="46"/>
        <v>0</v>
      </c>
      <c r="AB211" s="11">
        <f t="shared" si="47"/>
        <v>0.02</v>
      </c>
      <c r="AC211" s="11">
        <f t="shared" si="48"/>
        <v>0</v>
      </c>
      <c r="AD211" s="11">
        <f t="shared" si="49"/>
        <v>0</v>
      </c>
      <c r="AE211" s="11" t="str">
        <f t="shared" si="50"/>
        <v>Paid in full</v>
      </c>
      <c r="AF211" s="11" t="str">
        <f t="shared" si="40"/>
        <v>Not Applicable</v>
      </c>
      <c r="AG211" s="11" t="str">
        <f t="shared" si="51"/>
        <v>Y</v>
      </c>
      <c r="AH211" s="8" t="str">
        <f t="shared" si="52"/>
        <v>N</v>
      </c>
    </row>
    <row r="212" spans="1:34">
      <c r="A212" s="11">
        <v>211</v>
      </c>
      <c r="B212" s="3" t="s">
        <v>21</v>
      </c>
      <c r="C212" s="3" t="s">
        <v>23</v>
      </c>
      <c r="D212" s="3" t="s">
        <v>22</v>
      </c>
      <c r="E212" s="3" t="s">
        <v>24</v>
      </c>
      <c r="F212" s="3">
        <v>85004</v>
      </c>
      <c r="G212" s="3" t="s">
        <v>27</v>
      </c>
      <c r="H212" s="11" t="s">
        <v>25</v>
      </c>
      <c r="I212" s="11"/>
      <c r="J212" s="3" t="s">
        <v>26</v>
      </c>
      <c r="K212" s="3" t="s">
        <v>28</v>
      </c>
      <c r="L212" s="3" t="s">
        <v>239</v>
      </c>
      <c r="M212" s="3">
        <v>6</v>
      </c>
      <c r="N212" s="5">
        <v>42993</v>
      </c>
      <c r="O212" s="5">
        <v>42995</v>
      </c>
      <c r="P212" s="5">
        <v>43176</v>
      </c>
      <c r="Q212" s="5">
        <v>43176</v>
      </c>
      <c r="R212" s="11"/>
      <c r="S212" s="11"/>
      <c r="T212" s="8">
        <f t="shared" si="53"/>
        <v>42995</v>
      </c>
      <c r="U212" s="11" t="str">
        <f t="shared" si="41"/>
        <v>NB</v>
      </c>
      <c r="V212" s="11">
        <f>'cn(past)'!V211</f>
        <v>0</v>
      </c>
      <c r="W212" s="11">
        <f t="shared" si="42"/>
        <v>0</v>
      </c>
      <c r="X212" s="11">
        <f t="shared" si="43"/>
        <v>0</v>
      </c>
      <c r="Y212" s="11">
        <f t="shared" si="44"/>
        <v>0</v>
      </c>
      <c r="Z212" s="11">
        <f t="shared" si="45"/>
        <v>0</v>
      </c>
      <c r="AA212" s="11">
        <f t="shared" si="46"/>
        <v>0</v>
      </c>
      <c r="AB212" s="11">
        <f t="shared" si="47"/>
        <v>0.02</v>
      </c>
      <c r="AC212" s="11">
        <f t="shared" si="48"/>
        <v>0</v>
      </c>
      <c r="AD212" s="11">
        <f t="shared" si="49"/>
        <v>0</v>
      </c>
      <c r="AE212" s="11" t="str">
        <f t="shared" si="50"/>
        <v>Paid in full</v>
      </c>
      <c r="AF212" s="11" t="str">
        <f t="shared" si="40"/>
        <v>Not Applicable</v>
      </c>
      <c r="AG212" s="11" t="str">
        <f t="shared" si="51"/>
        <v>Y</v>
      </c>
      <c r="AH212" s="8" t="str">
        <f t="shared" si="52"/>
        <v>N</v>
      </c>
    </row>
    <row r="213" spans="1:34">
      <c r="A213" s="11">
        <v>212</v>
      </c>
      <c r="B213" s="3" t="s">
        <v>21</v>
      </c>
      <c r="C213" s="3" t="s">
        <v>23</v>
      </c>
      <c r="D213" s="3" t="s">
        <v>22</v>
      </c>
      <c r="E213" s="3" t="s">
        <v>24</v>
      </c>
      <c r="F213" s="3">
        <v>85004</v>
      </c>
      <c r="G213" s="3" t="s">
        <v>27</v>
      </c>
      <c r="H213" s="11" t="s">
        <v>25</v>
      </c>
      <c r="I213" s="11"/>
      <c r="J213" s="3" t="s">
        <v>26</v>
      </c>
      <c r="K213" s="3" t="s">
        <v>28</v>
      </c>
      <c r="L213" s="3" t="s">
        <v>240</v>
      </c>
      <c r="M213" s="3">
        <v>6</v>
      </c>
      <c r="N213" s="5">
        <v>42996</v>
      </c>
      <c r="O213" s="5">
        <v>42999</v>
      </c>
      <c r="P213" s="5">
        <v>43180</v>
      </c>
      <c r="Q213" s="5">
        <v>43180</v>
      </c>
      <c r="R213" s="11"/>
      <c r="S213" s="11"/>
      <c r="T213" s="8">
        <f t="shared" si="53"/>
        <v>42999</v>
      </c>
      <c r="U213" s="11" t="str">
        <f t="shared" si="41"/>
        <v>NB</v>
      </c>
      <c r="V213" s="11">
        <f>'cn(past)'!V212</f>
        <v>0</v>
      </c>
      <c r="W213" s="11">
        <f t="shared" si="42"/>
        <v>0</v>
      </c>
      <c r="X213" s="11">
        <f t="shared" si="43"/>
        <v>0</v>
      </c>
      <c r="Y213" s="11">
        <f t="shared" si="44"/>
        <v>0</v>
      </c>
      <c r="Z213" s="11">
        <f t="shared" si="45"/>
        <v>0</v>
      </c>
      <c r="AA213" s="11">
        <f t="shared" si="46"/>
        <v>0</v>
      </c>
      <c r="AB213" s="11">
        <f t="shared" si="47"/>
        <v>0.02</v>
      </c>
      <c r="AC213" s="11">
        <f t="shared" si="48"/>
        <v>0</v>
      </c>
      <c r="AD213" s="11">
        <f t="shared" si="49"/>
        <v>0</v>
      </c>
      <c r="AE213" s="11" t="str">
        <f t="shared" si="50"/>
        <v>Paid in full</v>
      </c>
      <c r="AF213" s="11" t="str">
        <f t="shared" si="40"/>
        <v>Not Applicable</v>
      </c>
      <c r="AG213" s="11" t="str">
        <f t="shared" si="51"/>
        <v>Y</v>
      </c>
      <c r="AH213" s="8" t="str">
        <f t="shared" si="52"/>
        <v>N</v>
      </c>
    </row>
    <row r="214" spans="1:34">
      <c r="A214" s="11">
        <v>213</v>
      </c>
      <c r="B214" s="3" t="s">
        <v>21</v>
      </c>
      <c r="C214" s="3" t="s">
        <v>23</v>
      </c>
      <c r="D214" s="3" t="s">
        <v>22</v>
      </c>
      <c r="E214" s="3" t="s">
        <v>24</v>
      </c>
      <c r="F214" s="3">
        <v>85004</v>
      </c>
      <c r="G214" s="3" t="s">
        <v>27</v>
      </c>
      <c r="H214" s="11" t="s">
        <v>25</v>
      </c>
      <c r="I214" s="11"/>
      <c r="J214" s="3" t="s">
        <v>26</v>
      </c>
      <c r="K214" s="3" t="s">
        <v>28</v>
      </c>
      <c r="L214" s="3" t="s">
        <v>241</v>
      </c>
      <c r="M214" s="3">
        <v>6</v>
      </c>
      <c r="N214" s="5">
        <v>43003</v>
      </c>
      <c r="O214" s="5">
        <v>43008</v>
      </c>
      <c r="P214" s="5">
        <v>43189</v>
      </c>
      <c r="Q214" s="5">
        <v>43189</v>
      </c>
      <c r="R214" s="11"/>
      <c r="S214" s="11"/>
      <c r="T214" s="8">
        <f t="shared" si="53"/>
        <v>43008</v>
      </c>
      <c r="U214" s="11" t="str">
        <f t="shared" si="41"/>
        <v>NB</v>
      </c>
      <c r="V214" s="11">
        <f>'cn(past)'!V213</f>
        <v>0</v>
      </c>
      <c r="W214" s="11">
        <f t="shared" si="42"/>
        <v>0</v>
      </c>
      <c r="X214" s="11">
        <f t="shared" si="43"/>
        <v>0</v>
      </c>
      <c r="Y214" s="11">
        <f t="shared" si="44"/>
        <v>0</v>
      </c>
      <c r="Z214" s="11">
        <f t="shared" si="45"/>
        <v>0</v>
      </c>
      <c r="AA214" s="11">
        <f t="shared" si="46"/>
        <v>0</v>
      </c>
      <c r="AB214" s="11">
        <f t="shared" si="47"/>
        <v>0.02</v>
      </c>
      <c r="AC214" s="11">
        <f t="shared" si="48"/>
        <v>0</v>
      </c>
      <c r="AD214" s="11">
        <f t="shared" si="49"/>
        <v>0</v>
      </c>
      <c r="AE214" s="11" t="str">
        <f t="shared" si="50"/>
        <v>Paid in full</v>
      </c>
      <c r="AF214" s="11" t="str">
        <f t="shared" si="40"/>
        <v>Not Applicable</v>
      </c>
      <c r="AG214" s="11" t="str">
        <f t="shared" si="51"/>
        <v>Y</v>
      </c>
      <c r="AH214" s="8" t="str">
        <f t="shared" si="52"/>
        <v>N</v>
      </c>
    </row>
    <row r="215" spans="1:34">
      <c r="A215" s="11">
        <v>214</v>
      </c>
      <c r="B215" s="3" t="s">
        <v>21</v>
      </c>
      <c r="C215" s="3" t="s">
        <v>23</v>
      </c>
      <c r="D215" s="3" t="s">
        <v>22</v>
      </c>
      <c r="E215" s="3" t="s">
        <v>24</v>
      </c>
      <c r="F215" s="3">
        <v>85004</v>
      </c>
      <c r="G215" s="3" t="s">
        <v>27</v>
      </c>
      <c r="H215" s="11" t="s">
        <v>25</v>
      </c>
      <c r="I215" s="11"/>
      <c r="J215" s="3" t="s">
        <v>26</v>
      </c>
      <c r="K215" s="3" t="s">
        <v>28</v>
      </c>
      <c r="L215" s="3" t="s">
        <v>242</v>
      </c>
      <c r="M215" s="3">
        <v>6</v>
      </c>
      <c r="N215" s="5">
        <v>42987</v>
      </c>
      <c r="O215" s="5">
        <v>42991</v>
      </c>
      <c r="P215" s="5">
        <v>43172</v>
      </c>
      <c r="Q215" s="5">
        <v>43172</v>
      </c>
      <c r="R215" s="11"/>
      <c r="S215" s="11"/>
      <c r="T215" s="8">
        <f t="shared" si="53"/>
        <v>42991</v>
      </c>
      <c r="U215" s="11" t="str">
        <f t="shared" si="41"/>
        <v>NB</v>
      </c>
      <c r="V215" s="11">
        <f>'cn(past)'!V214</f>
        <v>0</v>
      </c>
      <c r="W215" s="11">
        <f t="shared" si="42"/>
        <v>0</v>
      </c>
      <c r="X215" s="11">
        <f t="shared" si="43"/>
        <v>0</v>
      </c>
      <c r="Y215" s="11">
        <f t="shared" si="44"/>
        <v>0</v>
      </c>
      <c r="Z215" s="11">
        <f t="shared" si="45"/>
        <v>0</v>
      </c>
      <c r="AA215" s="11">
        <f t="shared" si="46"/>
        <v>0</v>
      </c>
      <c r="AB215" s="11">
        <f t="shared" si="47"/>
        <v>0.02</v>
      </c>
      <c r="AC215" s="11">
        <f t="shared" si="48"/>
        <v>0</v>
      </c>
      <c r="AD215" s="11">
        <f t="shared" si="49"/>
        <v>0</v>
      </c>
      <c r="AE215" s="11" t="str">
        <f t="shared" si="50"/>
        <v>Paid in full</v>
      </c>
      <c r="AF215" s="11" t="str">
        <f t="shared" si="40"/>
        <v>Not Applicable</v>
      </c>
      <c r="AG215" s="11" t="str">
        <f t="shared" si="51"/>
        <v>Y</v>
      </c>
      <c r="AH215" s="8" t="str">
        <f t="shared" si="52"/>
        <v>N</v>
      </c>
    </row>
    <row r="216" spans="1:34">
      <c r="A216" s="11">
        <v>215</v>
      </c>
      <c r="B216" s="3" t="s">
        <v>21</v>
      </c>
      <c r="C216" s="3" t="s">
        <v>23</v>
      </c>
      <c r="D216" s="3" t="s">
        <v>22</v>
      </c>
      <c r="E216" s="3" t="s">
        <v>24</v>
      </c>
      <c r="F216" s="3">
        <v>85004</v>
      </c>
      <c r="G216" s="3" t="s">
        <v>27</v>
      </c>
      <c r="H216" s="11" t="s">
        <v>25</v>
      </c>
      <c r="I216" s="11"/>
      <c r="J216" s="3" t="s">
        <v>26</v>
      </c>
      <c r="K216" s="3" t="s">
        <v>28</v>
      </c>
      <c r="L216" s="3" t="s">
        <v>243</v>
      </c>
      <c r="M216" s="3">
        <v>6</v>
      </c>
      <c r="N216" s="5">
        <v>42982</v>
      </c>
      <c r="O216" s="5">
        <v>42986</v>
      </c>
      <c r="P216" s="5">
        <v>43167</v>
      </c>
      <c r="Q216" s="5">
        <v>43167</v>
      </c>
      <c r="R216" s="11"/>
      <c r="S216" s="11"/>
      <c r="T216" s="8">
        <f t="shared" si="53"/>
        <v>42986</v>
      </c>
      <c r="U216" s="11" t="str">
        <f t="shared" si="41"/>
        <v>NB</v>
      </c>
      <c r="V216" s="11">
        <f>'cn(past)'!V215</f>
        <v>0</v>
      </c>
      <c r="W216" s="11">
        <f t="shared" si="42"/>
        <v>0</v>
      </c>
      <c r="X216" s="11">
        <f t="shared" si="43"/>
        <v>0</v>
      </c>
      <c r="Y216" s="11">
        <f t="shared" si="44"/>
        <v>0</v>
      </c>
      <c r="Z216" s="11">
        <f t="shared" si="45"/>
        <v>0</v>
      </c>
      <c r="AA216" s="11">
        <f t="shared" si="46"/>
        <v>0</v>
      </c>
      <c r="AB216" s="11">
        <f t="shared" si="47"/>
        <v>0.02</v>
      </c>
      <c r="AC216" s="11">
        <f t="shared" si="48"/>
        <v>0</v>
      </c>
      <c r="AD216" s="11">
        <f t="shared" si="49"/>
        <v>0</v>
      </c>
      <c r="AE216" s="11" t="str">
        <f t="shared" si="50"/>
        <v>Paid in full</v>
      </c>
      <c r="AF216" s="11" t="str">
        <f t="shared" si="40"/>
        <v>Not Applicable</v>
      </c>
      <c r="AG216" s="11" t="str">
        <f t="shared" si="51"/>
        <v>Y</v>
      </c>
      <c r="AH216" s="8" t="str">
        <f t="shared" si="52"/>
        <v>N</v>
      </c>
    </row>
    <row r="217" spans="1:34">
      <c r="A217" s="11">
        <v>216</v>
      </c>
      <c r="B217" s="3" t="s">
        <v>21</v>
      </c>
      <c r="C217" s="3" t="s">
        <v>23</v>
      </c>
      <c r="D217" s="3" t="s">
        <v>22</v>
      </c>
      <c r="E217" s="3" t="s">
        <v>24</v>
      </c>
      <c r="F217" s="3">
        <v>85004</v>
      </c>
      <c r="G217" s="3" t="s">
        <v>27</v>
      </c>
      <c r="H217" s="11" t="s">
        <v>25</v>
      </c>
      <c r="I217" s="11"/>
      <c r="J217" s="3" t="s">
        <v>26</v>
      </c>
      <c r="K217" s="3" t="s">
        <v>28</v>
      </c>
      <c r="L217" s="3" t="s">
        <v>244</v>
      </c>
      <c r="M217" s="3">
        <v>6</v>
      </c>
      <c r="N217" s="5">
        <v>42990</v>
      </c>
      <c r="O217" s="5">
        <v>42994</v>
      </c>
      <c r="P217" s="5">
        <v>43175</v>
      </c>
      <c r="Q217" s="5">
        <v>43175</v>
      </c>
      <c r="R217" s="11"/>
      <c r="S217" s="11"/>
      <c r="T217" s="8">
        <f t="shared" si="53"/>
        <v>42994</v>
      </c>
      <c r="U217" s="11" t="str">
        <f t="shared" si="41"/>
        <v>NB</v>
      </c>
      <c r="V217" s="11">
        <f>'cn(past)'!V216</f>
        <v>0</v>
      </c>
      <c r="W217" s="11">
        <f t="shared" si="42"/>
        <v>0</v>
      </c>
      <c r="X217" s="11">
        <f t="shared" si="43"/>
        <v>0</v>
      </c>
      <c r="Y217" s="11">
        <f t="shared" si="44"/>
        <v>0</v>
      </c>
      <c r="Z217" s="11">
        <f t="shared" si="45"/>
        <v>0</v>
      </c>
      <c r="AA217" s="11">
        <f t="shared" si="46"/>
        <v>0</v>
      </c>
      <c r="AB217" s="11">
        <f t="shared" si="47"/>
        <v>0.02</v>
      </c>
      <c r="AC217" s="11">
        <f t="shared" si="48"/>
        <v>0</v>
      </c>
      <c r="AD217" s="11">
        <f t="shared" si="49"/>
        <v>0</v>
      </c>
      <c r="AE217" s="11" t="str">
        <f t="shared" si="50"/>
        <v>Paid in full</v>
      </c>
      <c r="AF217" s="11" t="str">
        <f t="shared" si="40"/>
        <v>Not Applicable</v>
      </c>
      <c r="AG217" s="11" t="str">
        <f t="shared" si="51"/>
        <v>Y</v>
      </c>
      <c r="AH217" s="8" t="str">
        <f t="shared" si="52"/>
        <v>N</v>
      </c>
    </row>
    <row r="218" spans="1:34">
      <c r="A218" s="11">
        <v>217</v>
      </c>
      <c r="B218" s="3" t="s">
        <v>21</v>
      </c>
      <c r="C218" s="3" t="s">
        <v>23</v>
      </c>
      <c r="D218" s="3" t="s">
        <v>22</v>
      </c>
      <c r="E218" s="3" t="s">
        <v>24</v>
      </c>
      <c r="F218" s="3">
        <v>85004</v>
      </c>
      <c r="G218" s="3" t="s">
        <v>27</v>
      </c>
      <c r="H218" s="11" t="s">
        <v>25</v>
      </c>
      <c r="I218" s="11"/>
      <c r="J218" s="3" t="s">
        <v>26</v>
      </c>
      <c r="K218" s="3" t="s">
        <v>28</v>
      </c>
      <c r="L218" s="3" t="s">
        <v>245</v>
      </c>
      <c r="M218" s="3">
        <v>6</v>
      </c>
      <c r="N218" s="5">
        <v>43006</v>
      </c>
      <c r="O218" s="5">
        <v>43008</v>
      </c>
      <c r="P218" s="5">
        <v>43189</v>
      </c>
      <c r="Q218" s="5">
        <v>43189</v>
      </c>
      <c r="R218" s="11"/>
      <c r="S218" s="11"/>
      <c r="T218" s="8">
        <f t="shared" si="53"/>
        <v>43008</v>
      </c>
      <c r="U218" s="11" t="str">
        <f t="shared" si="41"/>
        <v>NB</v>
      </c>
      <c r="V218" s="11">
        <f>'cn(past)'!V217</f>
        <v>0</v>
      </c>
      <c r="W218" s="11">
        <f t="shared" si="42"/>
        <v>0</v>
      </c>
      <c r="X218" s="11">
        <f t="shared" si="43"/>
        <v>0</v>
      </c>
      <c r="Y218" s="11">
        <f t="shared" si="44"/>
        <v>0</v>
      </c>
      <c r="Z218" s="11">
        <f t="shared" si="45"/>
        <v>0</v>
      </c>
      <c r="AA218" s="11">
        <f t="shared" si="46"/>
        <v>0</v>
      </c>
      <c r="AB218" s="11">
        <f t="shared" si="47"/>
        <v>0.02</v>
      </c>
      <c r="AC218" s="11">
        <f t="shared" si="48"/>
        <v>0</v>
      </c>
      <c r="AD218" s="11">
        <f t="shared" si="49"/>
        <v>0</v>
      </c>
      <c r="AE218" s="11" t="str">
        <f t="shared" si="50"/>
        <v>Paid in full</v>
      </c>
      <c r="AF218" s="11" t="str">
        <f t="shared" si="40"/>
        <v>Not Applicable</v>
      </c>
      <c r="AG218" s="11" t="str">
        <f t="shared" si="51"/>
        <v>Y</v>
      </c>
      <c r="AH218" s="8" t="str">
        <f t="shared" si="52"/>
        <v>N</v>
      </c>
    </row>
    <row r="219" spans="1:34">
      <c r="A219" s="11">
        <v>218</v>
      </c>
      <c r="B219" s="3" t="s">
        <v>21</v>
      </c>
      <c r="C219" s="3" t="s">
        <v>23</v>
      </c>
      <c r="D219" s="3" t="s">
        <v>22</v>
      </c>
      <c r="E219" s="3" t="s">
        <v>24</v>
      </c>
      <c r="F219" s="3">
        <v>85004</v>
      </c>
      <c r="G219" s="3" t="s">
        <v>27</v>
      </c>
      <c r="H219" s="11" t="s">
        <v>25</v>
      </c>
      <c r="I219" s="11"/>
      <c r="J219" s="3" t="s">
        <v>26</v>
      </c>
      <c r="K219" s="3" t="s">
        <v>28</v>
      </c>
      <c r="L219" s="3" t="s">
        <v>246</v>
      </c>
      <c r="M219" s="3">
        <v>6</v>
      </c>
      <c r="N219" s="5">
        <v>43011</v>
      </c>
      <c r="O219" s="5">
        <v>43017</v>
      </c>
      <c r="P219" s="5">
        <v>43199</v>
      </c>
      <c r="Q219" s="5">
        <v>43199</v>
      </c>
      <c r="R219" s="11"/>
      <c r="S219" s="11"/>
      <c r="T219" s="8">
        <f t="shared" si="53"/>
        <v>43017</v>
      </c>
      <c r="U219" s="11" t="str">
        <f t="shared" si="41"/>
        <v>NB</v>
      </c>
      <c r="V219" s="11">
        <f>'cn(past)'!V218</f>
        <v>0</v>
      </c>
      <c r="W219" s="11">
        <f t="shared" si="42"/>
        <v>0</v>
      </c>
      <c r="X219" s="11">
        <f t="shared" si="43"/>
        <v>0</v>
      </c>
      <c r="Y219" s="11">
        <f t="shared" si="44"/>
        <v>0</v>
      </c>
      <c r="Z219" s="11">
        <f t="shared" si="45"/>
        <v>0</v>
      </c>
      <c r="AA219" s="11">
        <f t="shared" si="46"/>
        <v>0</v>
      </c>
      <c r="AB219" s="11">
        <f t="shared" si="47"/>
        <v>0.02</v>
      </c>
      <c r="AC219" s="11">
        <f t="shared" si="48"/>
        <v>0</v>
      </c>
      <c r="AD219" s="11">
        <f t="shared" si="49"/>
        <v>0</v>
      </c>
      <c r="AE219" s="11" t="str">
        <f t="shared" si="50"/>
        <v>Paid in full</v>
      </c>
      <c r="AF219" s="11" t="str">
        <f t="shared" si="40"/>
        <v>Not Applicable</v>
      </c>
      <c r="AG219" s="11" t="str">
        <f t="shared" si="51"/>
        <v>Y</v>
      </c>
      <c r="AH219" s="8" t="str">
        <f t="shared" si="52"/>
        <v>N</v>
      </c>
    </row>
    <row r="220" spans="1:34">
      <c r="A220" s="11">
        <v>219</v>
      </c>
      <c r="B220" s="3" t="s">
        <v>21</v>
      </c>
      <c r="C220" s="3" t="s">
        <v>23</v>
      </c>
      <c r="D220" s="3" t="s">
        <v>22</v>
      </c>
      <c r="E220" s="3" t="s">
        <v>24</v>
      </c>
      <c r="F220" s="3">
        <v>85004</v>
      </c>
      <c r="G220" s="3" t="s">
        <v>27</v>
      </c>
      <c r="H220" s="11" t="s">
        <v>25</v>
      </c>
      <c r="I220" s="11"/>
      <c r="J220" s="3" t="s">
        <v>26</v>
      </c>
      <c r="K220" s="3" t="s">
        <v>28</v>
      </c>
      <c r="L220" s="3" t="s">
        <v>247</v>
      </c>
      <c r="M220" s="3">
        <v>6</v>
      </c>
      <c r="N220" s="5">
        <v>43019</v>
      </c>
      <c r="O220" s="5">
        <v>43022</v>
      </c>
      <c r="P220" s="5">
        <v>43204</v>
      </c>
      <c r="Q220" s="5">
        <v>43204</v>
      </c>
      <c r="R220" s="11"/>
      <c r="S220" s="11"/>
      <c r="T220" s="8">
        <f t="shared" si="53"/>
        <v>43022</v>
      </c>
      <c r="U220" s="11" t="str">
        <f t="shared" si="41"/>
        <v>NB</v>
      </c>
      <c r="V220" s="11">
        <f>'cn(past)'!V219</f>
        <v>0</v>
      </c>
      <c r="W220" s="11">
        <f t="shared" si="42"/>
        <v>0</v>
      </c>
      <c r="X220" s="11">
        <f t="shared" si="43"/>
        <v>0</v>
      </c>
      <c r="Y220" s="11">
        <f t="shared" si="44"/>
        <v>0</v>
      </c>
      <c r="Z220" s="11">
        <f t="shared" si="45"/>
        <v>0</v>
      </c>
      <c r="AA220" s="11">
        <f t="shared" si="46"/>
        <v>0</v>
      </c>
      <c r="AB220" s="11">
        <f t="shared" si="47"/>
        <v>0.02</v>
      </c>
      <c r="AC220" s="11">
        <f t="shared" si="48"/>
        <v>0</v>
      </c>
      <c r="AD220" s="11">
        <f t="shared" si="49"/>
        <v>0</v>
      </c>
      <c r="AE220" s="11" t="str">
        <f t="shared" si="50"/>
        <v>Paid in full</v>
      </c>
      <c r="AF220" s="11" t="str">
        <f t="shared" si="40"/>
        <v>Not Applicable</v>
      </c>
      <c r="AG220" s="11" t="str">
        <f t="shared" si="51"/>
        <v>Y</v>
      </c>
      <c r="AH220" s="8" t="str">
        <f t="shared" si="52"/>
        <v>N</v>
      </c>
    </row>
    <row r="221" spans="1:34">
      <c r="A221" s="11">
        <v>220</v>
      </c>
      <c r="B221" s="3" t="s">
        <v>21</v>
      </c>
      <c r="C221" s="3" t="s">
        <v>23</v>
      </c>
      <c r="D221" s="3" t="s">
        <v>22</v>
      </c>
      <c r="E221" s="3" t="s">
        <v>24</v>
      </c>
      <c r="F221" s="3">
        <v>85004</v>
      </c>
      <c r="G221" s="3" t="s">
        <v>27</v>
      </c>
      <c r="H221" s="11" t="s">
        <v>25</v>
      </c>
      <c r="I221" s="11"/>
      <c r="J221" s="3" t="s">
        <v>26</v>
      </c>
      <c r="K221" s="3" t="s">
        <v>28</v>
      </c>
      <c r="L221" s="3" t="s">
        <v>248</v>
      </c>
      <c r="M221" s="3">
        <v>6</v>
      </c>
      <c r="N221" s="5">
        <v>43029</v>
      </c>
      <c r="O221" s="5">
        <v>43035</v>
      </c>
      <c r="P221" s="5">
        <v>43217</v>
      </c>
      <c r="Q221" s="5">
        <v>43217</v>
      </c>
      <c r="R221" s="11"/>
      <c r="S221" s="11"/>
      <c r="T221" s="8">
        <f t="shared" si="53"/>
        <v>43035</v>
      </c>
      <c r="U221" s="11" t="str">
        <f t="shared" si="41"/>
        <v>NB</v>
      </c>
      <c r="V221" s="11">
        <f>'cn(past)'!V220</f>
        <v>0</v>
      </c>
      <c r="W221" s="11">
        <f t="shared" si="42"/>
        <v>0</v>
      </c>
      <c r="X221" s="11">
        <f t="shared" si="43"/>
        <v>0</v>
      </c>
      <c r="Y221" s="11">
        <f t="shared" si="44"/>
        <v>0</v>
      </c>
      <c r="Z221" s="11">
        <f t="shared" si="45"/>
        <v>0</v>
      </c>
      <c r="AA221" s="11">
        <f t="shared" si="46"/>
        <v>0</v>
      </c>
      <c r="AB221" s="11">
        <f t="shared" si="47"/>
        <v>0.02</v>
      </c>
      <c r="AC221" s="11">
        <f t="shared" si="48"/>
        <v>0</v>
      </c>
      <c r="AD221" s="11">
        <f t="shared" si="49"/>
        <v>0</v>
      </c>
      <c r="AE221" s="11" t="str">
        <f t="shared" si="50"/>
        <v>Paid in full</v>
      </c>
      <c r="AF221" s="11" t="str">
        <f t="shared" si="40"/>
        <v>Not Applicable</v>
      </c>
      <c r="AG221" s="11" t="str">
        <f t="shared" si="51"/>
        <v>Y</v>
      </c>
      <c r="AH221" s="8" t="str">
        <f t="shared" si="52"/>
        <v>N</v>
      </c>
    </row>
    <row r="222" spans="1:34">
      <c r="A222" s="11">
        <v>221</v>
      </c>
      <c r="B222" s="3" t="s">
        <v>21</v>
      </c>
      <c r="C222" s="3" t="s">
        <v>23</v>
      </c>
      <c r="D222" s="3" t="s">
        <v>22</v>
      </c>
      <c r="E222" s="3" t="s">
        <v>24</v>
      </c>
      <c r="F222" s="3">
        <v>85004</v>
      </c>
      <c r="G222" s="3" t="s">
        <v>27</v>
      </c>
      <c r="H222" s="11" t="s">
        <v>25</v>
      </c>
      <c r="I222" s="11"/>
      <c r="J222" s="3" t="s">
        <v>26</v>
      </c>
      <c r="K222" s="3" t="s">
        <v>28</v>
      </c>
      <c r="L222" s="3" t="s">
        <v>249</v>
      </c>
      <c r="M222" s="3">
        <v>6</v>
      </c>
      <c r="N222" s="5">
        <v>43014</v>
      </c>
      <c r="O222" s="5">
        <v>43018</v>
      </c>
      <c r="P222" s="5">
        <v>43200</v>
      </c>
      <c r="Q222" s="5">
        <v>43200</v>
      </c>
      <c r="R222" s="11"/>
      <c r="S222" s="11"/>
      <c r="T222" s="8">
        <f t="shared" si="53"/>
        <v>43018</v>
      </c>
      <c r="U222" s="11" t="str">
        <f t="shared" si="41"/>
        <v>NB</v>
      </c>
      <c r="V222" s="11">
        <f>'cn(past)'!V221</f>
        <v>0</v>
      </c>
      <c r="W222" s="11">
        <f t="shared" si="42"/>
        <v>0</v>
      </c>
      <c r="X222" s="11">
        <f t="shared" si="43"/>
        <v>0</v>
      </c>
      <c r="Y222" s="11">
        <f t="shared" si="44"/>
        <v>0</v>
      </c>
      <c r="Z222" s="11">
        <f t="shared" si="45"/>
        <v>0</v>
      </c>
      <c r="AA222" s="11">
        <f t="shared" si="46"/>
        <v>0</v>
      </c>
      <c r="AB222" s="11">
        <f t="shared" si="47"/>
        <v>0.02</v>
      </c>
      <c r="AC222" s="11">
        <f t="shared" si="48"/>
        <v>0</v>
      </c>
      <c r="AD222" s="11">
        <f t="shared" si="49"/>
        <v>0</v>
      </c>
      <c r="AE222" s="11" t="str">
        <f t="shared" si="50"/>
        <v>Paid in full</v>
      </c>
      <c r="AF222" s="11" t="str">
        <f t="shared" si="40"/>
        <v>Not Applicable</v>
      </c>
      <c r="AG222" s="11" t="str">
        <f t="shared" si="51"/>
        <v>Y</v>
      </c>
      <c r="AH222" s="8" t="str">
        <f t="shared" si="52"/>
        <v>N</v>
      </c>
    </row>
    <row r="223" spans="1:34">
      <c r="A223" s="11">
        <v>222</v>
      </c>
      <c r="B223" s="3" t="s">
        <v>21</v>
      </c>
      <c r="C223" s="3" t="s">
        <v>23</v>
      </c>
      <c r="D223" s="3" t="s">
        <v>22</v>
      </c>
      <c r="E223" s="3" t="s">
        <v>24</v>
      </c>
      <c r="F223" s="3">
        <v>85004</v>
      </c>
      <c r="G223" s="3" t="s">
        <v>27</v>
      </c>
      <c r="H223" s="11" t="s">
        <v>25</v>
      </c>
      <c r="I223" s="11"/>
      <c r="J223" s="3" t="s">
        <v>26</v>
      </c>
      <c r="K223" s="3" t="s">
        <v>28</v>
      </c>
      <c r="L223" s="3" t="s">
        <v>250</v>
      </c>
      <c r="M223" s="3">
        <v>6</v>
      </c>
      <c r="N223" s="5">
        <v>43024</v>
      </c>
      <c r="O223" s="5">
        <v>43029</v>
      </c>
      <c r="P223" s="5">
        <v>43211</v>
      </c>
      <c r="Q223" s="5">
        <v>43211</v>
      </c>
      <c r="R223" s="11"/>
      <c r="S223" s="11"/>
      <c r="T223" s="8">
        <f t="shared" si="53"/>
        <v>43029</v>
      </c>
      <c r="U223" s="11" t="str">
        <f t="shared" si="41"/>
        <v>NB</v>
      </c>
      <c r="V223" s="11">
        <f>'cn(past)'!V222</f>
        <v>0</v>
      </c>
      <c r="W223" s="11">
        <f t="shared" si="42"/>
        <v>0</v>
      </c>
      <c r="X223" s="11">
        <f t="shared" si="43"/>
        <v>0</v>
      </c>
      <c r="Y223" s="11">
        <f t="shared" si="44"/>
        <v>0</v>
      </c>
      <c r="Z223" s="11">
        <f t="shared" si="45"/>
        <v>0</v>
      </c>
      <c r="AA223" s="11">
        <f t="shared" si="46"/>
        <v>0</v>
      </c>
      <c r="AB223" s="11">
        <f t="shared" si="47"/>
        <v>0.02</v>
      </c>
      <c r="AC223" s="11">
        <f t="shared" si="48"/>
        <v>0</v>
      </c>
      <c r="AD223" s="11">
        <f t="shared" si="49"/>
        <v>0</v>
      </c>
      <c r="AE223" s="11" t="str">
        <f t="shared" si="50"/>
        <v>Paid in full</v>
      </c>
      <c r="AF223" s="11" t="str">
        <f t="shared" si="40"/>
        <v>Not Applicable</v>
      </c>
      <c r="AG223" s="11" t="str">
        <f t="shared" si="51"/>
        <v>Y</v>
      </c>
      <c r="AH223" s="8" t="str">
        <f t="shared" si="52"/>
        <v>N</v>
      </c>
    </row>
    <row r="224" spans="1:34">
      <c r="A224" s="11">
        <v>223</v>
      </c>
      <c r="B224" s="3" t="s">
        <v>21</v>
      </c>
      <c r="C224" s="3" t="s">
        <v>23</v>
      </c>
      <c r="D224" s="3" t="s">
        <v>22</v>
      </c>
      <c r="E224" s="3" t="s">
        <v>24</v>
      </c>
      <c r="F224" s="3">
        <v>85004</v>
      </c>
      <c r="G224" s="3" t="s">
        <v>27</v>
      </c>
      <c r="H224" s="11" t="s">
        <v>25</v>
      </c>
      <c r="I224" s="11"/>
      <c r="J224" s="3" t="s">
        <v>26</v>
      </c>
      <c r="K224" s="3" t="s">
        <v>28</v>
      </c>
      <c r="L224" s="3" t="s">
        <v>251</v>
      </c>
      <c r="M224" s="3">
        <v>6</v>
      </c>
      <c r="N224" s="5">
        <v>43032</v>
      </c>
      <c r="O224" s="5">
        <v>43035</v>
      </c>
      <c r="P224" s="5">
        <v>43217</v>
      </c>
      <c r="Q224" s="5">
        <v>43217</v>
      </c>
      <c r="R224" s="11"/>
      <c r="S224" s="11"/>
      <c r="T224" s="8">
        <f t="shared" si="53"/>
        <v>43035</v>
      </c>
      <c r="U224" s="11" t="str">
        <f t="shared" si="41"/>
        <v>NB</v>
      </c>
      <c r="V224" s="11">
        <f>'cn(past)'!V223</f>
        <v>0</v>
      </c>
      <c r="W224" s="11">
        <f t="shared" si="42"/>
        <v>0</v>
      </c>
      <c r="X224" s="11">
        <f t="shared" si="43"/>
        <v>0</v>
      </c>
      <c r="Y224" s="11">
        <f t="shared" si="44"/>
        <v>0</v>
      </c>
      <c r="Z224" s="11">
        <f t="shared" si="45"/>
        <v>0</v>
      </c>
      <c r="AA224" s="11">
        <f t="shared" si="46"/>
        <v>0</v>
      </c>
      <c r="AB224" s="11">
        <f t="shared" si="47"/>
        <v>0.02</v>
      </c>
      <c r="AC224" s="11">
        <f t="shared" si="48"/>
        <v>0</v>
      </c>
      <c r="AD224" s="11">
        <f t="shared" si="49"/>
        <v>0</v>
      </c>
      <c r="AE224" s="11" t="str">
        <f t="shared" si="50"/>
        <v>Paid in full</v>
      </c>
      <c r="AF224" s="11" t="str">
        <f t="shared" si="40"/>
        <v>Not Applicable</v>
      </c>
      <c r="AG224" s="11" t="str">
        <f t="shared" si="51"/>
        <v>Y</v>
      </c>
      <c r="AH224" s="8" t="str">
        <f t="shared" si="52"/>
        <v>N</v>
      </c>
    </row>
    <row r="225" spans="1:34">
      <c r="A225" s="11">
        <v>224</v>
      </c>
      <c r="B225" s="3" t="s">
        <v>21</v>
      </c>
      <c r="C225" s="3" t="s">
        <v>23</v>
      </c>
      <c r="D225" s="3" t="s">
        <v>22</v>
      </c>
      <c r="E225" s="3" t="s">
        <v>24</v>
      </c>
      <c r="F225" s="3">
        <v>85004</v>
      </c>
      <c r="G225" s="3" t="s">
        <v>27</v>
      </c>
      <c r="H225" s="11" t="s">
        <v>25</v>
      </c>
      <c r="I225" s="11"/>
      <c r="J225" s="3" t="s">
        <v>26</v>
      </c>
      <c r="K225" s="3" t="s">
        <v>28</v>
      </c>
      <c r="L225" s="3" t="s">
        <v>252</v>
      </c>
      <c r="M225" s="3">
        <v>6</v>
      </c>
      <c r="N225" s="5">
        <v>43040</v>
      </c>
      <c r="O225" s="5">
        <v>43045</v>
      </c>
      <c r="P225" s="5">
        <v>43226</v>
      </c>
      <c r="Q225" s="5">
        <v>43226</v>
      </c>
      <c r="R225" s="11"/>
      <c r="S225" s="11"/>
      <c r="T225" s="8">
        <f t="shared" si="53"/>
        <v>43045</v>
      </c>
      <c r="U225" s="11" t="str">
        <f t="shared" si="41"/>
        <v>NB</v>
      </c>
      <c r="V225" s="11">
        <f>'cn(past)'!V224</f>
        <v>0</v>
      </c>
      <c r="W225" s="11">
        <f t="shared" si="42"/>
        <v>0</v>
      </c>
      <c r="X225" s="11">
        <f t="shared" si="43"/>
        <v>0</v>
      </c>
      <c r="Y225" s="11">
        <f t="shared" si="44"/>
        <v>0</v>
      </c>
      <c r="Z225" s="11">
        <f t="shared" si="45"/>
        <v>0</v>
      </c>
      <c r="AA225" s="11">
        <f t="shared" si="46"/>
        <v>0</v>
      </c>
      <c r="AB225" s="11">
        <f t="shared" si="47"/>
        <v>0.02</v>
      </c>
      <c r="AC225" s="11">
        <f t="shared" si="48"/>
        <v>0</v>
      </c>
      <c r="AD225" s="11">
        <f t="shared" si="49"/>
        <v>0</v>
      </c>
      <c r="AE225" s="11" t="str">
        <f t="shared" si="50"/>
        <v>Paid in full</v>
      </c>
      <c r="AF225" s="11" t="str">
        <f t="shared" si="40"/>
        <v>Not Applicable</v>
      </c>
      <c r="AG225" s="11" t="str">
        <f t="shared" si="51"/>
        <v>Y</v>
      </c>
      <c r="AH225" s="8" t="str">
        <f t="shared" si="52"/>
        <v>N</v>
      </c>
    </row>
    <row r="226" spans="1:34">
      <c r="A226" s="11">
        <v>225</v>
      </c>
      <c r="B226" s="3" t="s">
        <v>21</v>
      </c>
      <c r="C226" s="3" t="s">
        <v>23</v>
      </c>
      <c r="D226" s="3" t="s">
        <v>22</v>
      </c>
      <c r="E226" s="3" t="s">
        <v>24</v>
      </c>
      <c r="F226" s="3">
        <v>85004</v>
      </c>
      <c r="G226" s="3" t="s">
        <v>27</v>
      </c>
      <c r="H226" s="11" t="s">
        <v>25</v>
      </c>
      <c r="I226" s="11"/>
      <c r="J226" s="3" t="s">
        <v>26</v>
      </c>
      <c r="K226" s="3" t="s">
        <v>28</v>
      </c>
      <c r="L226" s="3" t="s">
        <v>253</v>
      </c>
      <c r="M226" s="3">
        <v>6</v>
      </c>
      <c r="N226" s="5">
        <v>43048</v>
      </c>
      <c r="O226" s="5">
        <v>43054</v>
      </c>
      <c r="P226" s="5">
        <v>43235</v>
      </c>
      <c r="Q226" s="5">
        <v>43235</v>
      </c>
      <c r="R226" s="11"/>
      <c r="S226" s="11"/>
      <c r="T226" s="8">
        <f t="shared" si="53"/>
        <v>43054</v>
      </c>
      <c r="U226" s="11" t="str">
        <f t="shared" si="41"/>
        <v>NB</v>
      </c>
      <c r="V226" s="11">
        <f>'cn(past)'!V225</f>
        <v>0</v>
      </c>
      <c r="W226" s="11">
        <f t="shared" si="42"/>
        <v>0</v>
      </c>
      <c r="X226" s="11">
        <f t="shared" si="43"/>
        <v>0</v>
      </c>
      <c r="Y226" s="11">
        <f t="shared" si="44"/>
        <v>0</v>
      </c>
      <c r="Z226" s="11">
        <f t="shared" si="45"/>
        <v>0</v>
      </c>
      <c r="AA226" s="11">
        <f t="shared" si="46"/>
        <v>0</v>
      </c>
      <c r="AB226" s="11">
        <f t="shared" si="47"/>
        <v>0.02</v>
      </c>
      <c r="AC226" s="11">
        <f t="shared" si="48"/>
        <v>0</v>
      </c>
      <c r="AD226" s="11">
        <f t="shared" si="49"/>
        <v>0</v>
      </c>
      <c r="AE226" s="11" t="str">
        <f t="shared" si="50"/>
        <v>Paid in full</v>
      </c>
      <c r="AF226" s="11" t="str">
        <f t="shared" si="40"/>
        <v>Not Applicable</v>
      </c>
      <c r="AG226" s="11" t="str">
        <f t="shared" si="51"/>
        <v>Y</v>
      </c>
      <c r="AH226" s="8" t="str">
        <f t="shared" si="52"/>
        <v>N</v>
      </c>
    </row>
    <row r="227" spans="1:34">
      <c r="A227" s="11">
        <v>226</v>
      </c>
      <c r="B227" s="3" t="s">
        <v>21</v>
      </c>
      <c r="C227" s="3" t="s">
        <v>23</v>
      </c>
      <c r="D227" s="3" t="s">
        <v>22</v>
      </c>
      <c r="E227" s="3" t="s">
        <v>24</v>
      </c>
      <c r="F227" s="3">
        <v>85004</v>
      </c>
      <c r="G227" s="3" t="s">
        <v>27</v>
      </c>
      <c r="H227" s="11" t="s">
        <v>25</v>
      </c>
      <c r="I227" s="11"/>
      <c r="J227" s="3" t="s">
        <v>26</v>
      </c>
      <c r="K227" s="3" t="s">
        <v>28</v>
      </c>
      <c r="L227" s="3" t="s">
        <v>254</v>
      </c>
      <c r="M227" s="3">
        <v>6</v>
      </c>
      <c r="N227" s="5">
        <v>43055</v>
      </c>
      <c r="O227" s="5">
        <v>43059</v>
      </c>
      <c r="P227" s="5">
        <v>43240</v>
      </c>
      <c r="Q227" s="5">
        <v>43240</v>
      </c>
      <c r="R227" s="11"/>
      <c r="S227" s="11"/>
      <c r="T227" s="8">
        <f t="shared" si="53"/>
        <v>43059</v>
      </c>
      <c r="U227" s="11" t="str">
        <f t="shared" si="41"/>
        <v>NB</v>
      </c>
      <c r="V227" s="11">
        <f>'cn(past)'!V226</f>
        <v>0</v>
      </c>
      <c r="W227" s="11">
        <f t="shared" si="42"/>
        <v>0</v>
      </c>
      <c r="X227" s="11">
        <f t="shared" si="43"/>
        <v>0</v>
      </c>
      <c r="Y227" s="11">
        <f t="shared" si="44"/>
        <v>0</v>
      </c>
      <c r="Z227" s="11">
        <f t="shared" si="45"/>
        <v>0</v>
      </c>
      <c r="AA227" s="11">
        <f t="shared" si="46"/>
        <v>0</v>
      </c>
      <c r="AB227" s="11">
        <f t="shared" si="47"/>
        <v>0.02</v>
      </c>
      <c r="AC227" s="11">
        <f t="shared" si="48"/>
        <v>0</v>
      </c>
      <c r="AD227" s="11">
        <f t="shared" si="49"/>
        <v>0</v>
      </c>
      <c r="AE227" s="11" t="str">
        <f t="shared" si="50"/>
        <v>Paid in full</v>
      </c>
      <c r="AF227" s="11" t="str">
        <f t="shared" si="40"/>
        <v>Not Applicable</v>
      </c>
      <c r="AG227" s="11" t="str">
        <f t="shared" si="51"/>
        <v>Y</v>
      </c>
      <c r="AH227" s="8" t="str">
        <f t="shared" si="52"/>
        <v>N</v>
      </c>
    </row>
    <row r="228" spans="1:34">
      <c r="A228" s="11">
        <v>227</v>
      </c>
      <c r="B228" s="3" t="s">
        <v>21</v>
      </c>
      <c r="C228" s="3" t="s">
        <v>23</v>
      </c>
      <c r="D228" s="3" t="s">
        <v>22</v>
      </c>
      <c r="E228" s="3" t="s">
        <v>24</v>
      </c>
      <c r="F228" s="3">
        <v>85004</v>
      </c>
      <c r="G228" s="3" t="s">
        <v>27</v>
      </c>
      <c r="H228" s="11" t="s">
        <v>25</v>
      </c>
      <c r="I228" s="11"/>
      <c r="J228" s="3" t="s">
        <v>26</v>
      </c>
      <c r="K228" s="3" t="s">
        <v>28</v>
      </c>
      <c r="L228" s="3" t="s">
        <v>255</v>
      </c>
      <c r="M228" s="3">
        <v>6</v>
      </c>
      <c r="N228" s="5">
        <v>43060</v>
      </c>
      <c r="O228" s="5">
        <v>43063</v>
      </c>
      <c r="P228" s="5">
        <v>43244</v>
      </c>
      <c r="Q228" s="5">
        <v>43244</v>
      </c>
      <c r="R228" s="11"/>
      <c r="S228" s="11"/>
      <c r="T228" s="8">
        <f t="shared" si="53"/>
        <v>43063</v>
      </c>
      <c r="U228" s="11" t="str">
        <f t="shared" si="41"/>
        <v>NB</v>
      </c>
      <c r="V228" s="11">
        <f>'cn(past)'!V227</f>
        <v>0</v>
      </c>
      <c r="W228" s="11">
        <f t="shared" si="42"/>
        <v>0</v>
      </c>
      <c r="X228" s="11">
        <f t="shared" si="43"/>
        <v>0</v>
      </c>
      <c r="Y228" s="11">
        <f t="shared" si="44"/>
        <v>0</v>
      </c>
      <c r="Z228" s="11">
        <f t="shared" si="45"/>
        <v>0</v>
      </c>
      <c r="AA228" s="11">
        <f t="shared" si="46"/>
        <v>0</v>
      </c>
      <c r="AB228" s="11">
        <f t="shared" si="47"/>
        <v>0.02</v>
      </c>
      <c r="AC228" s="11">
        <f t="shared" si="48"/>
        <v>0</v>
      </c>
      <c r="AD228" s="11">
        <f t="shared" si="49"/>
        <v>0</v>
      </c>
      <c r="AE228" s="11" t="str">
        <f t="shared" si="50"/>
        <v>Paid in full</v>
      </c>
      <c r="AF228" s="11" t="str">
        <f t="shared" si="40"/>
        <v>Not Applicable</v>
      </c>
      <c r="AG228" s="11" t="str">
        <f t="shared" si="51"/>
        <v>Y</v>
      </c>
      <c r="AH228" s="8" t="str">
        <f t="shared" si="52"/>
        <v>N</v>
      </c>
    </row>
    <row r="229" spans="1:34">
      <c r="A229" s="11">
        <v>228</v>
      </c>
      <c r="B229" s="3" t="s">
        <v>21</v>
      </c>
      <c r="C229" s="3" t="s">
        <v>23</v>
      </c>
      <c r="D229" s="3" t="s">
        <v>22</v>
      </c>
      <c r="E229" s="3" t="s">
        <v>24</v>
      </c>
      <c r="F229" s="3">
        <v>85004</v>
      </c>
      <c r="G229" s="3" t="s">
        <v>27</v>
      </c>
      <c r="H229" s="11" t="s">
        <v>25</v>
      </c>
      <c r="I229" s="11"/>
      <c r="J229" s="3" t="s">
        <v>26</v>
      </c>
      <c r="K229" s="3" t="s">
        <v>28</v>
      </c>
      <c r="L229" s="3" t="s">
        <v>256</v>
      </c>
      <c r="M229" s="3">
        <v>6</v>
      </c>
      <c r="N229" s="5">
        <v>43125</v>
      </c>
      <c r="O229" s="5">
        <v>43128</v>
      </c>
      <c r="P229" s="5">
        <v>43309</v>
      </c>
      <c r="Q229" s="5">
        <v>43309</v>
      </c>
      <c r="R229" s="11"/>
      <c r="S229" s="11"/>
      <c r="T229" s="8">
        <f t="shared" si="53"/>
        <v>43128</v>
      </c>
      <c r="U229" s="11" t="str">
        <f t="shared" si="41"/>
        <v>NB</v>
      </c>
      <c r="V229" s="11">
        <f>'cn(past)'!V228</f>
        <v>0</v>
      </c>
      <c r="W229" s="11">
        <f t="shared" si="42"/>
        <v>0</v>
      </c>
      <c r="X229" s="11">
        <f t="shared" si="43"/>
        <v>0</v>
      </c>
      <c r="Y229" s="11">
        <f t="shared" si="44"/>
        <v>0</v>
      </c>
      <c r="Z229" s="11">
        <f t="shared" si="45"/>
        <v>0</v>
      </c>
      <c r="AA229" s="11">
        <f t="shared" si="46"/>
        <v>0</v>
      </c>
      <c r="AB229" s="11">
        <f t="shared" si="47"/>
        <v>0.02</v>
      </c>
      <c r="AC229" s="11">
        <f t="shared" si="48"/>
        <v>0</v>
      </c>
      <c r="AD229" s="11">
        <f t="shared" si="49"/>
        <v>0</v>
      </c>
      <c r="AE229" s="11" t="str">
        <f t="shared" si="50"/>
        <v>Paid in full</v>
      </c>
      <c r="AF229" s="11" t="str">
        <f t="shared" si="40"/>
        <v>Not Applicable</v>
      </c>
      <c r="AG229" s="11" t="str">
        <f t="shared" si="51"/>
        <v>Y</v>
      </c>
      <c r="AH229" s="8" t="str">
        <f t="shared" si="52"/>
        <v>N</v>
      </c>
    </row>
    <row r="230" spans="1:34">
      <c r="A230" s="11">
        <v>229</v>
      </c>
      <c r="B230" s="3" t="s">
        <v>21</v>
      </c>
      <c r="C230" s="3" t="s">
        <v>23</v>
      </c>
      <c r="D230" s="3" t="s">
        <v>22</v>
      </c>
      <c r="E230" s="3" t="s">
        <v>24</v>
      </c>
      <c r="F230" s="3">
        <v>85004</v>
      </c>
      <c r="G230" s="3" t="s">
        <v>27</v>
      </c>
      <c r="H230" s="11" t="s">
        <v>25</v>
      </c>
      <c r="I230" s="11"/>
      <c r="J230" s="3" t="s">
        <v>26</v>
      </c>
      <c r="K230" s="3" t="s">
        <v>28</v>
      </c>
      <c r="L230" s="3" t="s">
        <v>257</v>
      </c>
      <c r="M230" s="3">
        <v>6</v>
      </c>
      <c r="N230" s="5">
        <v>43142</v>
      </c>
      <c r="O230" s="5">
        <v>43147</v>
      </c>
      <c r="P230" s="5">
        <v>43328</v>
      </c>
      <c r="Q230" s="5">
        <v>43328</v>
      </c>
      <c r="R230" s="11"/>
      <c r="S230" s="11"/>
      <c r="T230" s="8">
        <f t="shared" si="53"/>
        <v>43147</v>
      </c>
      <c r="U230" s="11" t="str">
        <f t="shared" si="41"/>
        <v>NB</v>
      </c>
      <c r="V230" s="11">
        <f>'cn(past)'!V229</f>
        <v>0</v>
      </c>
      <c r="W230" s="11">
        <f t="shared" si="42"/>
        <v>0</v>
      </c>
      <c r="X230" s="11">
        <f t="shared" si="43"/>
        <v>0</v>
      </c>
      <c r="Y230" s="11">
        <f t="shared" si="44"/>
        <v>0</v>
      </c>
      <c r="Z230" s="11">
        <f t="shared" si="45"/>
        <v>0</v>
      </c>
      <c r="AA230" s="11">
        <f t="shared" si="46"/>
        <v>0</v>
      </c>
      <c r="AB230" s="11">
        <f t="shared" si="47"/>
        <v>0.02</v>
      </c>
      <c r="AC230" s="11">
        <f t="shared" si="48"/>
        <v>0</v>
      </c>
      <c r="AD230" s="11">
        <f t="shared" si="49"/>
        <v>0</v>
      </c>
      <c r="AE230" s="11" t="str">
        <f t="shared" si="50"/>
        <v>Paid in full</v>
      </c>
      <c r="AF230" s="11" t="str">
        <f t="shared" ref="AF230:AF293" si="54">IF($S230&lt;&gt;"","Unearned Comm","Not Applicable")</f>
        <v>Not Applicable</v>
      </c>
      <c r="AG230" s="11" t="str">
        <f t="shared" si="51"/>
        <v>Y</v>
      </c>
      <c r="AH230" s="8" t="str">
        <f t="shared" si="52"/>
        <v>N</v>
      </c>
    </row>
    <row r="231" spans="1:34">
      <c r="A231" s="11">
        <v>230</v>
      </c>
      <c r="B231" s="3" t="s">
        <v>21</v>
      </c>
      <c r="C231" s="3" t="s">
        <v>23</v>
      </c>
      <c r="D231" s="3" t="s">
        <v>22</v>
      </c>
      <c r="E231" s="3" t="s">
        <v>24</v>
      </c>
      <c r="F231" s="3">
        <v>85004</v>
      </c>
      <c r="G231" s="3" t="s">
        <v>27</v>
      </c>
      <c r="H231" s="11" t="s">
        <v>25</v>
      </c>
      <c r="I231" s="11"/>
      <c r="J231" s="3" t="s">
        <v>26</v>
      </c>
      <c r="K231" s="3" t="s">
        <v>28</v>
      </c>
      <c r="L231" s="3" t="s">
        <v>258</v>
      </c>
      <c r="M231" s="3">
        <v>12</v>
      </c>
      <c r="N231" s="5">
        <v>42966</v>
      </c>
      <c r="O231" s="5">
        <v>42967</v>
      </c>
      <c r="P231" s="5">
        <v>43332</v>
      </c>
      <c r="Q231" s="5">
        <v>43332</v>
      </c>
      <c r="R231" s="11"/>
      <c r="S231" s="11"/>
      <c r="T231" s="8">
        <f t="shared" si="53"/>
        <v>42967</v>
      </c>
      <c r="U231" s="11" t="str">
        <f t="shared" si="41"/>
        <v>NB</v>
      </c>
      <c r="V231" s="11">
        <f>'cn(past)'!V230</f>
        <v>0</v>
      </c>
      <c r="W231" s="11">
        <f t="shared" si="42"/>
        <v>0</v>
      </c>
      <c r="X231" s="11">
        <f t="shared" si="43"/>
        <v>0</v>
      </c>
      <c r="Y231" s="11">
        <f t="shared" si="44"/>
        <v>0</v>
      </c>
      <c r="Z231" s="11">
        <f t="shared" si="45"/>
        <v>0</v>
      </c>
      <c r="AA231" s="11">
        <f t="shared" si="46"/>
        <v>0</v>
      </c>
      <c r="AB231" s="11">
        <f t="shared" si="47"/>
        <v>0.02</v>
      </c>
      <c r="AC231" s="11">
        <f t="shared" si="48"/>
        <v>0</v>
      </c>
      <c r="AD231" s="11">
        <f t="shared" si="49"/>
        <v>0</v>
      </c>
      <c r="AE231" s="11" t="str">
        <f t="shared" si="50"/>
        <v>Paid in full</v>
      </c>
      <c r="AF231" s="11" t="str">
        <f t="shared" si="54"/>
        <v>Not Applicable</v>
      </c>
      <c r="AG231" s="11" t="str">
        <f t="shared" si="51"/>
        <v>Y</v>
      </c>
      <c r="AH231" s="8" t="str">
        <f t="shared" si="52"/>
        <v>N</v>
      </c>
    </row>
    <row r="232" spans="1:34">
      <c r="A232" s="11">
        <v>231</v>
      </c>
      <c r="B232" s="3" t="s">
        <v>21</v>
      </c>
      <c r="C232" s="3" t="s">
        <v>23</v>
      </c>
      <c r="D232" s="3" t="s">
        <v>22</v>
      </c>
      <c r="E232" s="3" t="s">
        <v>24</v>
      </c>
      <c r="F232" s="3">
        <v>85004</v>
      </c>
      <c r="G232" s="3" t="s">
        <v>27</v>
      </c>
      <c r="H232" s="11" t="s">
        <v>25</v>
      </c>
      <c r="I232" s="11"/>
      <c r="J232" s="3" t="s">
        <v>26</v>
      </c>
      <c r="K232" s="3" t="s">
        <v>28</v>
      </c>
      <c r="L232" s="3" t="s">
        <v>259</v>
      </c>
      <c r="M232" s="3">
        <v>12</v>
      </c>
      <c r="N232" s="5">
        <v>42948</v>
      </c>
      <c r="O232" s="5">
        <v>42949</v>
      </c>
      <c r="P232" s="5">
        <v>43314</v>
      </c>
      <c r="Q232" s="5">
        <v>43314</v>
      </c>
      <c r="R232" s="8">
        <f t="shared" ref="R232:R263" si="55">Q232</f>
        <v>43314</v>
      </c>
      <c r="S232" s="11"/>
      <c r="T232" s="8">
        <f t="shared" ref="T232:T263" si="56">R232</f>
        <v>43314</v>
      </c>
      <c r="U232" s="11" t="str">
        <f t="shared" si="41"/>
        <v>RN</v>
      </c>
      <c r="V232" s="11">
        <f>'cn(past)'!V231</f>
        <v>0</v>
      </c>
      <c r="W232" s="11">
        <f t="shared" si="42"/>
        <v>0</v>
      </c>
      <c r="X232" s="11">
        <f t="shared" si="43"/>
        <v>0</v>
      </c>
      <c r="Y232" s="11">
        <f t="shared" si="44"/>
        <v>0</v>
      </c>
      <c r="Z232" s="11">
        <f>V201*0.05</f>
        <v>36.050000000000004</v>
      </c>
      <c r="AA232" s="11">
        <f t="shared" si="46"/>
        <v>0</v>
      </c>
      <c r="AB232" s="11">
        <f t="shared" si="47"/>
        <v>7.0000000000000007E-2</v>
      </c>
      <c r="AC232" s="11">
        <f t="shared" si="48"/>
        <v>36.050000000000004</v>
      </c>
      <c r="AD232" s="11">
        <f t="shared" si="49"/>
        <v>3.0041666666666669</v>
      </c>
      <c r="AE232" s="11" t="str">
        <f t="shared" si="50"/>
        <v>Paid in full</v>
      </c>
      <c r="AF232" s="11" t="str">
        <f t="shared" si="54"/>
        <v>Not Applicable</v>
      </c>
      <c r="AG232" s="11" t="str">
        <f t="shared" si="51"/>
        <v>Y</v>
      </c>
      <c r="AH232" s="8" t="str">
        <f t="shared" si="52"/>
        <v>N</v>
      </c>
    </row>
    <row r="233" spans="1:34">
      <c r="A233" s="11">
        <v>232</v>
      </c>
      <c r="B233" s="3" t="s">
        <v>21</v>
      </c>
      <c r="C233" s="3" t="s">
        <v>23</v>
      </c>
      <c r="D233" s="3" t="s">
        <v>22</v>
      </c>
      <c r="E233" s="3" t="s">
        <v>24</v>
      </c>
      <c r="F233" s="3">
        <v>85004</v>
      </c>
      <c r="G233" s="3" t="s">
        <v>27</v>
      </c>
      <c r="H233" s="11" t="s">
        <v>25</v>
      </c>
      <c r="I233" s="11"/>
      <c r="J233" s="3" t="s">
        <v>26</v>
      </c>
      <c r="K233" s="3" t="s">
        <v>28</v>
      </c>
      <c r="L233" s="3" t="s">
        <v>260</v>
      </c>
      <c r="M233" s="3">
        <v>6</v>
      </c>
      <c r="N233" s="5">
        <v>42982</v>
      </c>
      <c r="O233" s="5">
        <v>42984</v>
      </c>
      <c r="P233" s="5">
        <v>43165</v>
      </c>
      <c r="Q233" s="5">
        <v>43165</v>
      </c>
      <c r="R233" s="8">
        <f t="shared" si="55"/>
        <v>43165</v>
      </c>
      <c r="S233" s="11"/>
      <c r="T233" s="8">
        <f t="shared" si="56"/>
        <v>43165</v>
      </c>
      <c r="U233" s="11" t="str">
        <f t="shared" si="41"/>
        <v>RN</v>
      </c>
      <c r="V233" s="11">
        <f>'cn(past)'!V232</f>
        <v>0</v>
      </c>
      <c r="W233" s="11">
        <f t="shared" si="42"/>
        <v>0</v>
      </c>
      <c r="X233" s="11">
        <f t="shared" si="43"/>
        <v>0</v>
      </c>
      <c r="Y233" s="11">
        <f t="shared" si="44"/>
        <v>0</v>
      </c>
      <c r="Z233" s="11"/>
      <c r="AA233" s="11">
        <f t="shared" si="46"/>
        <v>0</v>
      </c>
      <c r="AB233" s="11">
        <f t="shared" si="47"/>
        <v>0.02</v>
      </c>
      <c r="AC233" s="11">
        <f t="shared" si="48"/>
        <v>0</v>
      </c>
      <c r="AD233" s="11">
        <f t="shared" si="49"/>
        <v>0</v>
      </c>
      <c r="AE233" s="11" t="str">
        <f t="shared" si="50"/>
        <v>Paid in full</v>
      </c>
      <c r="AF233" s="11" t="str">
        <f t="shared" si="54"/>
        <v>Not Applicable</v>
      </c>
      <c r="AG233" s="11" t="str">
        <f t="shared" si="51"/>
        <v>Y</v>
      </c>
      <c r="AH233" s="8" t="str">
        <f t="shared" si="52"/>
        <v>N</v>
      </c>
    </row>
    <row r="234" spans="1:34">
      <c r="A234" s="11">
        <v>233</v>
      </c>
      <c r="B234" s="3" t="s">
        <v>21</v>
      </c>
      <c r="C234" s="3" t="s">
        <v>23</v>
      </c>
      <c r="D234" s="3" t="s">
        <v>22</v>
      </c>
      <c r="E234" s="3" t="s">
        <v>24</v>
      </c>
      <c r="F234" s="3">
        <v>85004</v>
      </c>
      <c r="G234" s="3" t="s">
        <v>27</v>
      </c>
      <c r="H234" s="11" t="s">
        <v>25</v>
      </c>
      <c r="I234" s="11"/>
      <c r="J234" s="3" t="s">
        <v>26</v>
      </c>
      <c r="K234" s="3" t="s">
        <v>28</v>
      </c>
      <c r="L234" s="3" t="s">
        <v>261</v>
      </c>
      <c r="M234" s="3">
        <v>6</v>
      </c>
      <c r="N234" s="5">
        <v>42986</v>
      </c>
      <c r="O234" s="5">
        <v>42988</v>
      </c>
      <c r="P234" s="5">
        <v>43169</v>
      </c>
      <c r="Q234" s="5">
        <v>43169</v>
      </c>
      <c r="R234" s="8">
        <f t="shared" si="55"/>
        <v>43169</v>
      </c>
      <c r="S234" s="11"/>
      <c r="T234" s="8">
        <f t="shared" si="56"/>
        <v>43169</v>
      </c>
      <c r="U234" s="11" t="str">
        <f t="shared" si="41"/>
        <v>RN</v>
      </c>
      <c r="V234" s="11">
        <f>'cn(past)'!V233</f>
        <v>0</v>
      </c>
      <c r="W234" s="11">
        <f t="shared" si="42"/>
        <v>0</v>
      </c>
      <c r="X234" s="11">
        <f t="shared" si="43"/>
        <v>0</v>
      </c>
      <c r="Y234" s="11">
        <f t="shared" si="44"/>
        <v>0</v>
      </c>
      <c r="Z234" s="11"/>
      <c r="AA234" s="11">
        <f t="shared" si="46"/>
        <v>0</v>
      </c>
      <c r="AB234" s="11">
        <f t="shared" si="47"/>
        <v>0.02</v>
      </c>
      <c r="AC234" s="11">
        <f t="shared" si="48"/>
        <v>0</v>
      </c>
      <c r="AD234" s="11">
        <f t="shared" si="49"/>
        <v>0</v>
      </c>
      <c r="AE234" s="11" t="str">
        <f t="shared" si="50"/>
        <v>Paid in full</v>
      </c>
      <c r="AF234" s="11" t="str">
        <f t="shared" si="54"/>
        <v>Not Applicable</v>
      </c>
      <c r="AG234" s="11" t="str">
        <f t="shared" si="51"/>
        <v>Y</v>
      </c>
      <c r="AH234" s="8" t="str">
        <f t="shared" si="52"/>
        <v>N</v>
      </c>
    </row>
    <row r="235" spans="1:34">
      <c r="A235" s="11">
        <v>234</v>
      </c>
      <c r="B235" s="3" t="s">
        <v>21</v>
      </c>
      <c r="C235" s="3" t="s">
        <v>23</v>
      </c>
      <c r="D235" s="3" t="s">
        <v>22</v>
      </c>
      <c r="E235" s="3" t="s">
        <v>24</v>
      </c>
      <c r="F235" s="3">
        <v>85004</v>
      </c>
      <c r="G235" s="3" t="s">
        <v>27</v>
      </c>
      <c r="H235" s="11" t="s">
        <v>25</v>
      </c>
      <c r="I235" s="11"/>
      <c r="J235" s="3" t="s">
        <v>26</v>
      </c>
      <c r="K235" s="3" t="s">
        <v>28</v>
      </c>
      <c r="L235" s="3" t="s">
        <v>262</v>
      </c>
      <c r="M235" s="3">
        <v>6</v>
      </c>
      <c r="N235" s="5">
        <v>42988</v>
      </c>
      <c r="O235" s="5">
        <v>42993</v>
      </c>
      <c r="P235" s="5">
        <v>43174</v>
      </c>
      <c r="Q235" s="5">
        <v>43174</v>
      </c>
      <c r="R235" s="8">
        <f t="shared" si="55"/>
        <v>43174</v>
      </c>
      <c r="S235" s="11"/>
      <c r="T235" s="8">
        <f t="shared" si="56"/>
        <v>43174</v>
      </c>
      <c r="U235" s="11" t="str">
        <f t="shared" si="41"/>
        <v>RN</v>
      </c>
      <c r="V235" s="11">
        <f>'cn(past)'!V234</f>
        <v>0</v>
      </c>
      <c r="W235" s="11">
        <f t="shared" si="42"/>
        <v>0</v>
      </c>
      <c r="X235" s="11">
        <f t="shared" si="43"/>
        <v>0</v>
      </c>
      <c r="Y235" s="11">
        <f t="shared" si="44"/>
        <v>0</v>
      </c>
      <c r="Z235" s="11"/>
      <c r="AA235" s="11">
        <f t="shared" si="46"/>
        <v>0</v>
      </c>
      <c r="AB235" s="11">
        <f t="shared" si="47"/>
        <v>0.02</v>
      </c>
      <c r="AC235" s="11">
        <f t="shared" si="48"/>
        <v>0</v>
      </c>
      <c r="AD235" s="11">
        <f t="shared" si="49"/>
        <v>0</v>
      </c>
      <c r="AE235" s="11" t="str">
        <f t="shared" si="50"/>
        <v>Paid in full</v>
      </c>
      <c r="AF235" s="11" t="str">
        <f t="shared" si="54"/>
        <v>Not Applicable</v>
      </c>
      <c r="AG235" s="11" t="str">
        <f t="shared" si="51"/>
        <v>Y</v>
      </c>
      <c r="AH235" s="8" t="str">
        <f t="shared" si="52"/>
        <v>N</v>
      </c>
    </row>
    <row r="236" spans="1:34">
      <c r="A236" s="11">
        <v>235</v>
      </c>
      <c r="B236" s="3" t="s">
        <v>21</v>
      </c>
      <c r="C236" s="3" t="s">
        <v>23</v>
      </c>
      <c r="D236" s="3" t="s">
        <v>22</v>
      </c>
      <c r="E236" s="3" t="s">
        <v>24</v>
      </c>
      <c r="F236" s="3">
        <v>85004</v>
      </c>
      <c r="G236" s="3" t="s">
        <v>27</v>
      </c>
      <c r="H236" s="11" t="s">
        <v>25</v>
      </c>
      <c r="I236" s="11"/>
      <c r="J236" s="3" t="s">
        <v>26</v>
      </c>
      <c r="K236" s="3" t="s">
        <v>28</v>
      </c>
      <c r="L236" s="3" t="s">
        <v>263</v>
      </c>
      <c r="M236" s="3">
        <v>6</v>
      </c>
      <c r="N236" s="5">
        <v>42990</v>
      </c>
      <c r="O236" s="5">
        <v>42994</v>
      </c>
      <c r="P236" s="5">
        <v>43175</v>
      </c>
      <c r="Q236" s="5">
        <v>43175</v>
      </c>
      <c r="R236" s="8">
        <f t="shared" si="55"/>
        <v>43175</v>
      </c>
      <c r="S236" s="11"/>
      <c r="T236" s="8">
        <f t="shared" si="56"/>
        <v>43175</v>
      </c>
      <c r="U236" s="11" t="str">
        <f t="shared" si="41"/>
        <v>RN</v>
      </c>
      <c r="V236" s="11">
        <f>'cn(past)'!V235</f>
        <v>0</v>
      </c>
      <c r="W236" s="11">
        <f t="shared" si="42"/>
        <v>0</v>
      </c>
      <c r="X236" s="11">
        <f t="shared" si="43"/>
        <v>0</v>
      </c>
      <c r="Y236" s="11">
        <f t="shared" si="44"/>
        <v>0</v>
      </c>
      <c r="Z236" s="11"/>
      <c r="AA236" s="11">
        <f t="shared" si="46"/>
        <v>0</v>
      </c>
      <c r="AB236" s="11">
        <f t="shared" si="47"/>
        <v>0.02</v>
      </c>
      <c r="AC236" s="11">
        <f t="shared" si="48"/>
        <v>0</v>
      </c>
      <c r="AD236" s="11">
        <f t="shared" si="49"/>
        <v>0</v>
      </c>
      <c r="AE236" s="11" t="str">
        <f t="shared" si="50"/>
        <v>Paid in full</v>
      </c>
      <c r="AF236" s="11" t="str">
        <f t="shared" si="54"/>
        <v>Not Applicable</v>
      </c>
      <c r="AG236" s="11" t="str">
        <f t="shared" si="51"/>
        <v>Y</v>
      </c>
      <c r="AH236" s="8" t="str">
        <f t="shared" si="52"/>
        <v>N</v>
      </c>
    </row>
    <row r="237" spans="1:34">
      <c r="A237" s="11">
        <v>236</v>
      </c>
      <c r="B237" s="3" t="s">
        <v>21</v>
      </c>
      <c r="C237" s="3" t="s">
        <v>23</v>
      </c>
      <c r="D237" s="3" t="s">
        <v>22</v>
      </c>
      <c r="E237" s="3" t="s">
        <v>24</v>
      </c>
      <c r="F237" s="3">
        <v>85004</v>
      </c>
      <c r="G237" s="3" t="s">
        <v>27</v>
      </c>
      <c r="H237" s="11" t="s">
        <v>25</v>
      </c>
      <c r="I237" s="11"/>
      <c r="J237" s="3" t="s">
        <v>26</v>
      </c>
      <c r="K237" s="3" t="s">
        <v>28</v>
      </c>
      <c r="L237" s="3" t="s">
        <v>264</v>
      </c>
      <c r="M237" s="3">
        <v>6</v>
      </c>
      <c r="N237" s="5">
        <v>42994</v>
      </c>
      <c r="O237" s="5">
        <v>42998</v>
      </c>
      <c r="P237" s="5">
        <v>43179</v>
      </c>
      <c r="Q237" s="5">
        <v>43179</v>
      </c>
      <c r="R237" s="8">
        <f t="shared" si="55"/>
        <v>43179</v>
      </c>
      <c r="S237" s="11"/>
      <c r="T237" s="8">
        <f t="shared" si="56"/>
        <v>43179</v>
      </c>
      <c r="U237" s="11" t="str">
        <f t="shared" si="41"/>
        <v>RN</v>
      </c>
      <c r="V237" s="11">
        <f>'cn(past)'!V236</f>
        <v>0</v>
      </c>
      <c r="W237" s="11">
        <f t="shared" si="42"/>
        <v>0</v>
      </c>
      <c r="X237" s="11">
        <f t="shared" si="43"/>
        <v>0</v>
      </c>
      <c r="Y237" s="11">
        <f t="shared" si="44"/>
        <v>0</v>
      </c>
      <c r="Z237" s="11"/>
      <c r="AA237" s="11">
        <f t="shared" si="46"/>
        <v>0</v>
      </c>
      <c r="AB237" s="11">
        <f t="shared" si="47"/>
        <v>0.02</v>
      </c>
      <c r="AC237" s="11">
        <f t="shared" si="48"/>
        <v>0</v>
      </c>
      <c r="AD237" s="11">
        <f t="shared" si="49"/>
        <v>0</v>
      </c>
      <c r="AE237" s="11" t="str">
        <f t="shared" si="50"/>
        <v>Paid in full</v>
      </c>
      <c r="AF237" s="11" t="str">
        <f t="shared" si="54"/>
        <v>Not Applicable</v>
      </c>
      <c r="AG237" s="11" t="str">
        <f t="shared" si="51"/>
        <v>Y</v>
      </c>
      <c r="AH237" s="8" t="str">
        <f t="shared" si="52"/>
        <v>N</v>
      </c>
    </row>
    <row r="238" spans="1:34">
      <c r="A238" s="11">
        <v>237</v>
      </c>
      <c r="B238" s="3" t="s">
        <v>21</v>
      </c>
      <c r="C238" s="3" t="s">
        <v>23</v>
      </c>
      <c r="D238" s="3" t="s">
        <v>22</v>
      </c>
      <c r="E238" s="3" t="s">
        <v>24</v>
      </c>
      <c r="F238" s="3">
        <v>85004</v>
      </c>
      <c r="G238" s="3" t="s">
        <v>27</v>
      </c>
      <c r="H238" s="11" t="s">
        <v>25</v>
      </c>
      <c r="I238" s="11"/>
      <c r="J238" s="3" t="s">
        <v>26</v>
      </c>
      <c r="K238" s="3" t="s">
        <v>28</v>
      </c>
      <c r="L238" s="3" t="s">
        <v>265</v>
      </c>
      <c r="M238" s="3">
        <v>6</v>
      </c>
      <c r="N238" s="5">
        <v>42992</v>
      </c>
      <c r="O238" s="5">
        <v>42995</v>
      </c>
      <c r="P238" s="5">
        <v>43176</v>
      </c>
      <c r="Q238" s="5">
        <v>43176</v>
      </c>
      <c r="R238" s="8">
        <f t="shared" si="55"/>
        <v>43176</v>
      </c>
      <c r="S238" s="11"/>
      <c r="T238" s="8">
        <f t="shared" si="56"/>
        <v>43176</v>
      </c>
      <c r="U238" s="11" t="str">
        <f t="shared" si="41"/>
        <v>RN</v>
      </c>
      <c r="V238" s="11">
        <f>'cn(past)'!V237</f>
        <v>0</v>
      </c>
      <c r="W238" s="11">
        <f t="shared" si="42"/>
        <v>0</v>
      </c>
      <c r="X238" s="11">
        <f t="shared" si="43"/>
        <v>0</v>
      </c>
      <c r="Y238" s="11">
        <f t="shared" si="44"/>
        <v>0</v>
      </c>
      <c r="Z238" s="11"/>
      <c r="AA238" s="11">
        <f t="shared" si="46"/>
        <v>0</v>
      </c>
      <c r="AB238" s="11">
        <f t="shared" si="47"/>
        <v>0.02</v>
      </c>
      <c r="AC238" s="11">
        <f t="shared" si="48"/>
        <v>0</v>
      </c>
      <c r="AD238" s="11">
        <f t="shared" si="49"/>
        <v>0</v>
      </c>
      <c r="AE238" s="11" t="str">
        <f t="shared" si="50"/>
        <v>Paid in full</v>
      </c>
      <c r="AF238" s="11" t="str">
        <f t="shared" si="54"/>
        <v>Not Applicable</v>
      </c>
      <c r="AG238" s="11" t="str">
        <f t="shared" si="51"/>
        <v>Y</v>
      </c>
      <c r="AH238" s="8" t="str">
        <f t="shared" si="52"/>
        <v>N</v>
      </c>
    </row>
    <row r="239" spans="1:34">
      <c r="A239" s="11">
        <v>238</v>
      </c>
      <c r="B239" s="3" t="s">
        <v>21</v>
      </c>
      <c r="C239" s="3" t="s">
        <v>23</v>
      </c>
      <c r="D239" s="3" t="s">
        <v>22</v>
      </c>
      <c r="E239" s="3" t="s">
        <v>24</v>
      </c>
      <c r="F239" s="3">
        <v>85004</v>
      </c>
      <c r="G239" s="3" t="s">
        <v>27</v>
      </c>
      <c r="H239" s="11" t="s">
        <v>25</v>
      </c>
      <c r="I239" s="11"/>
      <c r="J239" s="3" t="s">
        <v>26</v>
      </c>
      <c r="K239" s="3" t="s">
        <v>28</v>
      </c>
      <c r="L239" s="3" t="s">
        <v>266</v>
      </c>
      <c r="M239" s="3">
        <v>6</v>
      </c>
      <c r="N239" s="5">
        <v>42996</v>
      </c>
      <c r="O239" s="5">
        <v>43000</v>
      </c>
      <c r="P239" s="5">
        <v>43181</v>
      </c>
      <c r="Q239" s="5">
        <v>43181</v>
      </c>
      <c r="R239" s="8">
        <f t="shared" si="55"/>
        <v>43181</v>
      </c>
      <c r="S239" s="11"/>
      <c r="T239" s="8">
        <f t="shared" si="56"/>
        <v>43181</v>
      </c>
      <c r="U239" s="11" t="str">
        <f t="shared" si="41"/>
        <v>RN</v>
      </c>
      <c r="V239" s="11">
        <f>'cn(past)'!V238</f>
        <v>0</v>
      </c>
      <c r="W239" s="11">
        <f t="shared" si="42"/>
        <v>0</v>
      </c>
      <c r="X239" s="11">
        <f t="shared" si="43"/>
        <v>0</v>
      </c>
      <c r="Y239" s="11">
        <f t="shared" si="44"/>
        <v>0</v>
      </c>
      <c r="Z239" s="11"/>
      <c r="AA239" s="11">
        <f t="shared" si="46"/>
        <v>0</v>
      </c>
      <c r="AB239" s="11">
        <f t="shared" si="47"/>
        <v>0.02</v>
      </c>
      <c r="AC239" s="11">
        <f t="shared" si="48"/>
        <v>0</v>
      </c>
      <c r="AD239" s="11">
        <f t="shared" si="49"/>
        <v>0</v>
      </c>
      <c r="AE239" s="11" t="str">
        <f t="shared" si="50"/>
        <v>Paid in full</v>
      </c>
      <c r="AF239" s="11" t="str">
        <f t="shared" si="54"/>
        <v>Not Applicable</v>
      </c>
      <c r="AG239" s="11" t="str">
        <f t="shared" si="51"/>
        <v>Y</v>
      </c>
      <c r="AH239" s="8" t="str">
        <f t="shared" si="52"/>
        <v>N</v>
      </c>
    </row>
    <row r="240" spans="1:34">
      <c r="A240" s="11">
        <v>239</v>
      </c>
      <c r="B240" s="3" t="s">
        <v>21</v>
      </c>
      <c r="C240" s="3" t="s">
        <v>23</v>
      </c>
      <c r="D240" s="3" t="s">
        <v>22</v>
      </c>
      <c r="E240" s="3" t="s">
        <v>24</v>
      </c>
      <c r="F240" s="3">
        <v>85004</v>
      </c>
      <c r="G240" s="3" t="s">
        <v>27</v>
      </c>
      <c r="H240" s="11" t="s">
        <v>25</v>
      </c>
      <c r="I240" s="11"/>
      <c r="J240" s="3" t="s">
        <v>26</v>
      </c>
      <c r="K240" s="3" t="s">
        <v>28</v>
      </c>
      <c r="L240" s="3" t="s">
        <v>267</v>
      </c>
      <c r="M240" s="3">
        <v>6</v>
      </c>
      <c r="N240" s="5">
        <v>43023</v>
      </c>
      <c r="O240" s="5">
        <v>43025</v>
      </c>
      <c r="P240" s="5">
        <v>43207</v>
      </c>
      <c r="Q240" s="5">
        <v>43207</v>
      </c>
      <c r="R240" s="8">
        <f t="shared" si="55"/>
        <v>43207</v>
      </c>
      <c r="S240" s="11"/>
      <c r="T240" s="8">
        <f t="shared" si="56"/>
        <v>43207</v>
      </c>
      <c r="U240" s="11" t="str">
        <f t="shared" si="41"/>
        <v>RN</v>
      </c>
      <c r="V240" s="11">
        <f>'cn(past)'!V239</f>
        <v>0</v>
      </c>
      <c r="W240" s="11">
        <f t="shared" si="42"/>
        <v>0</v>
      </c>
      <c r="X240" s="11">
        <f t="shared" si="43"/>
        <v>0</v>
      </c>
      <c r="Y240" s="11">
        <f t="shared" si="44"/>
        <v>0</v>
      </c>
      <c r="Z240" s="11"/>
      <c r="AA240" s="11">
        <f t="shared" si="46"/>
        <v>0</v>
      </c>
      <c r="AB240" s="11">
        <f t="shared" si="47"/>
        <v>0.02</v>
      </c>
      <c r="AC240" s="11">
        <f t="shared" si="48"/>
        <v>0</v>
      </c>
      <c r="AD240" s="11">
        <f t="shared" si="49"/>
        <v>0</v>
      </c>
      <c r="AE240" s="11" t="str">
        <f t="shared" si="50"/>
        <v>Paid in full</v>
      </c>
      <c r="AF240" s="11" t="str">
        <f t="shared" si="54"/>
        <v>Not Applicable</v>
      </c>
      <c r="AG240" s="11" t="str">
        <f t="shared" si="51"/>
        <v>Y</v>
      </c>
      <c r="AH240" s="8" t="str">
        <f t="shared" si="52"/>
        <v>N</v>
      </c>
    </row>
    <row r="241" spans="1:34">
      <c r="A241" s="11">
        <v>240</v>
      </c>
      <c r="B241" s="3" t="s">
        <v>21</v>
      </c>
      <c r="C241" s="3" t="s">
        <v>23</v>
      </c>
      <c r="D241" s="3" t="s">
        <v>22</v>
      </c>
      <c r="E241" s="3" t="s">
        <v>24</v>
      </c>
      <c r="F241" s="3">
        <v>85004</v>
      </c>
      <c r="G241" s="3" t="s">
        <v>27</v>
      </c>
      <c r="H241" s="11" t="s">
        <v>25</v>
      </c>
      <c r="I241" s="11"/>
      <c r="J241" s="3" t="s">
        <v>26</v>
      </c>
      <c r="K241" s="3" t="s">
        <v>28</v>
      </c>
      <c r="L241" s="3" t="s">
        <v>268</v>
      </c>
      <c r="M241" s="3">
        <v>6</v>
      </c>
      <c r="N241" s="5">
        <v>43040</v>
      </c>
      <c r="O241" s="5">
        <v>43044</v>
      </c>
      <c r="P241" s="5">
        <v>43225</v>
      </c>
      <c r="Q241" s="5">
        <v>43225</v>
      </c>
      <c r="R241" s="8">
        <f t="shared" si="55"/>
        <v>43225</v>
      </c>
      <c r="S241" s="11"/>
      <c r="T241" s="8">
        <f t="shared" si="56"/>
        <v>43225</v>
      </c>
      <c r="U241" s="11" t="str">
        <f t="shared" si="41"/>
        <v>RN</v>
      </c>
      <c r="V241" s="11">
        <f>'cn(past)'!V240</f>
        <v>0</v>
      </c>
      <c r="W241" s="11">
        <f t="shared" si="42"/>
        <v>0</v>
      </c>
      <c r="X241" s="11">
        <f t="shared" si="43"/>
        <v>0</v>
      </c>
      <c r="Y241" s="11">
        <f t="shared" si="44"/>
        <v>0</v>
      </c>
      <c r="Z241" s="11"/>
      <c r="AA241" s="11">
        <f t="shared" si="46"/>
        <v>0</v>
      </c>
      <c r="AB241" s="11">
        <f t="shared" si="47"/>
        <v>0.02</v>
      </c>
      <c r="AC241" s="11">
        <f t="shared" si="48"/>
        <v>0</v>
      </c>
      <c r="AD241" s="11">
        <f t="shared" si="49"/>
        <v>0</v>
      </c>
      <c r="AE241" s="11" t="str">
        <f t="shared" si="50"/>
        <v>Paid in full</v>
      </c>
      <c r="AF241" s="11" t="str">
        <f t="shared" si="54"/>
        <v>Not Applicable</v>
      </c>
      <c r="AG241" s="11" t="str">
        <f t="shared" si="51"/>
        <v>Y</v>
      </c>
      <c r="AH241" s="8" t="str">
        <f t="shared" si="52"/>
        <v>N</v>
      </c>
    </row>
    <row r="242" spans="1:34">
      <c r="A242" s="11">
        <v>241</v>
      </c>
      <c r="B242" s="3" t="s">
        <v>21</v>
      </c>
      <c r="C242" s="3" t="s">
        <v>23</v>
      </c>
      <c r="D242" s="3" t="s">
        <v>22</v>
      </c>
      <c r="E242" s="3" t="s">
        <v>24</v>
      </c>
      <c r="F242" s="3">
        <v>85004</v>
      </c>
      <c r="G242" s="3" t="s">
        <v>27</v>
      </c>
      <c r="H242" s="11" t="s">
        <v>25</v>
      </c>
      <c r="I242" s="11"/>
      <c r="J242" s="3" t="s">
        <v>26</v>
      </c>
      <c r="K242" s="3" t="s">
        <v>28</v>
      </c>
      <c r="L242" s="3" t="s">
        <v>269</v>
      </c>
      <c r="M242" s="3">
        <v>6</v>
      </c>
      <c r="N242" s="5">
        <v>43079</v>
      </c>
      <c r="O242" s="5">
        <v>43083</v>
      </c>
      <c r="P242" s="5">
        <v>43265</v>
      </c>
      <c r="Q242" s="5">
        <v>43265</v>
      </c>
      <c r="R242" s="8">
        <f t="shared" si="55"/>
        <v>43265</v>
      </c>
      <c r="S242" s="11"/>
      <c r="T242" s="8">
        <f t="shared" si="56"/>
        <v>43265</v>
      </c>
      <c r="U242" s="11" t="str">
        <f t="shared" si="41"/>
        <v>RN</v>
      </c>
      <c r="V242" s="11">
        <f>'cn(past)'!V241</f>
        <v>0</v>
      </c>
      <c r="W242" s="11">
        <f t="shared" si="42"/>
        <v>0</v>
      </c>
      <c r="X242" s="11">
        <f t="shared" si="43"/>
        <v>0</v>
      </c>
      <c r="Y242" s="11">
        <f t="shared" si="44"/>
        <v>0</v>
      </c>
      <c r="Z242" s="11"/>
      <c r="AA242" s="11">
        <f t="shared" si="46"/>
        <v>0</v>
      </c>
      <c r="AB242" s="11">
        <f t="shared" si="47"/>
        <v>0.02</v>
      </c>
      <c r="AC242" s="11">
        <f t="shared" si="48"/>
        <v>0</v>
      </c>
      <c r="AD242" s="11">
        <f t="shared" si="49"/>
        <v>0</v>
      </c>
      <c r="AE242" s="11" t="str">
        <f t="shared" si="50"/>
        <v>Paid in full</v>
      </c>
      <c r="AF242" s="11" t="str">
        <f t="shared" si="54"/>
        <v>Not Applicable</v>
      </c>
      <c r="AG242" s="11" t="str">
        <f t="shared" si="51"/>
        <v>Y</v>
      </c>
      <c r="AH242" s="8" t="str">
        <f t="shared" si="52"/>
        <v>N</v>
      </c>
    </row>
    <row r="243" spans="1:34">
      <c r="A243" s="11">
        <v>242</v>
      </c>
      <c r="B243" s="3" t="s">
        <v>21</v>
      </c>
      <c r="C243" s="3" t="s">
        <v>23</v>
      </c>
      <c r="D243" s="3" t="s">
        <v>22</v>
      </c>
      <c r="E243" s="3" t="s">
        <v>24</v>
      </c>
      <c r="F243" s="3">
        <v>85004</v>
      </c>
      <c r="G243" s="3" t="s">
        <v>27</v>
      </c>
      <c r="H243" s="11" t="s">
        <v>25</v>
      </c>
      <c r="I243" s="11"/>
      <c r="J243" s="3" t="s">
        <v>26</v>
      </c>
      <c r="K243" s="3" t="s">
        <v>28</v>
      </c>
      <c r="L243" s="3" t="s">
        <v>270</v>
      </c>
      <c r="M243" s="3">
        <v>6</v>
      </c>
      <c r="N243" s="5">
        <v>43093</v>
      </c>
      <c r="O243" s="5">
        <v>43095</v>
      </c>
      <c r="P243" s="5">
        <v>43277</v>
      </c>
      <c r="Q243" s="5">
        <v>43277</v>
      </c>
      <c r="R243" s="8">
        <f t="shared" si="55"/>
        <v>43277</v>
      </c>
      <c r="S243" s="11"/>
      <c r="T243" s="8">
        <f t="shared" si="56"/>
        <v>43277</v>
      </c>
      <c r="U243" s="11" t="str">
        <f t="shared" si="41"/>
        <v>RN</v>
      </c>
      <c r="V243" s="11">
        <f>'cn(past)'!V242</f>
        <v>0</v>
      </c>
      <c r="W243" s="11">
        <f t="shared" si="42"/>
        <v>0</v>
      </c>
      <c r="X243" s="11">
        <f t="shared" si="43"/>
        <v>0</v>
      </c>
      <c r="Y243" s="11">
        <f t="shared" si="44"/>
        <v>0</v>
      </c>
      <c r="Z243" s="11"/>
      <c r="AA243" s="11">
        <f t="shared" si="46"/>
        <v>0</v>
      </c>
      <c r="AB243" s="11">
        <f t="shared" si="47"/>
        <v>0.02</v>
      </c>
      <c r="AC243" s="11">
        <f t="shared" si="48"/>
        <v>0</v>
      </c>
      <c r="AD243" s="11">
        <f t="shared" si="49"/>
        <v>0</v>
      </c>
      <c r="AE243" s="11" t="str">
        <f t="shared" si="50"/>
        <v>Paid in full</v>
      </c>
      <c r="AF243" s="11" t="str">
        <f t="shared" si="54"/>
        <v>Not Applicable</v>
      </c>
      <c r="AG243" s="11" t="str">
        <f t="shared" si="51"/>
        <v>Y</v>
      </c>
      <c r="AH243" s="8" t="str">
        <f t="shared" si="52"/>
        <v>N</v>
      </c>
    </row>
    <row r="244" spans="1:34">
      <c r="A244" s="11">
        <v>243</v>
      </c>
      <c r="B244" s="3" t="s">
        <v>21</v>
      </c>
      <c r="C244" s="3" t="s">
        <v>23</v>
      </c>
      <c r="D244" s="3" t="s">
        <v>22</v>
      </c>
      <c r="E244" s="3" t="s">
        <v>24</v>
      </c>
      <c r="F244" s="3">
        <v>85004</v>
      </c>
      <c r="G244" s="3" t="s">
        <v>27</v>
      </c>
      <c r="H244" s="11" t="s">
        <v>25</v>
      </c>
      <c r="I244" s="11"/>
      <c r="J244" s="3" t="s">
        <v>26</v>
      </c>
      <c r="K244" s="3" t="s">
        <v>28</v>
      </c>
      <c r="L244" s="3" t="s">
        <v>271</v>
      </c>
      <c r="M244" s="3">
        <v>6</v>
      </c>
      <c r="N244" s="5">
        <v>43099</v>
      </c>
      <c r="O244" s="5">
        <v>43101</v>
      </c>
      <c r="P244" s="5">
        <v>43282</v>
      </c>
      <c r="Q244" s="5">
        <v>43282</v>
      </c>
      <c r="R244" s="8">
        <f t="shared" si="55"/>
        <v>43282</v>
      </c>
      <c r="S244" s="11"/>
      <c r="T244" s="8">
        <f t="shared" si="56"/>
        <v>43282</v>
      </c>
      <c r="U244" s="11" t="str">
        <f t="shared" si="41"/>
        <v>RN</v>
      </c>
      <c r="V244" s="11">
        <f>'cn(past)'!V243</f>
        <v>0</v>
      </c>
      <c r="W244" s="11">
        <f t="shared" si="42"/>
        <v>0</v>
      </c>
      <c r="X244" s="11">
        <f t="shared" si="43"/>
        <v>0</v>
      </c>
      <c r="Y244" s="11">
        <f t="shared" si="44"/>
        <v>0</v>
      </c>
      <c r="Z244" s="11"/>
      <c r="AA244" s="11">
        <f t="shared" si="46"/>
        <v>0</v>
      </c>
      <c r="AB244" s="11">
        <f t="shared" si="47"/>
        <v>0.02</v>
      </c>
      <c r="AC244" s="11">
        <f t="shared" si="48"/>
        <v>0</v>
      </c>
      <c r="AD244" s="11">
        <f t="shared" si="49"/>
        <v>0</v>
      </c>
      <c r="AE244" s="11" t="str">
        <f t="shared" si="50"/>
        <v>Paid in full</v>
      </c>
      <c r="AF244" s="11" t="str">
        <f t="shared" si="54"/>
        <v>Not Applicable</v>
      </c>
      <c r="AG244" s="11" t="str">
        <f t="shared" si="51"/>
        <v>Y</v>
      </c>
      <c r="AH244" s="8" t="str">
        <f t="shared" si="52"/>
        <v>N</v>
      </c>
    </row>
    <row r="245" spans="1:34">
      <c r="A245" s="11">
        <v>244</v>
      </c>
      <c r="B245" s="3" t="s">
        <v>21</v>
      </c>
      <c r="C245" s="3" t="s">
        <v>23</v>
      </c>
      <c r="D245" s="3" t="s">
        <v>22</v>
      </c>
      <c r="E245" s="3" t="s">
        <v>24</v>
      </c>
      <c r="F245" s="3">
        <v>85004</v>
      </c>
      <c r="G245" s="3" t="s">
        <v>27</v>
      </c>
      <c r="H245" s="11" t="s">
        <v>25</v>
      </c>
      <c r="I245" s="11"/>
      <c r="J245" s="3" t="s">
        <v>26</v>
      </c>
      <c r="K245" s="3" t="s">
        <v>28</v>
      </c>
      <c r="L245" s="3" t="s">
        <v>272</v>
      </c>
      <c r="M245" s="3">
        <v>6</v>
      </c>
      <c r="N245" s="5">
        <v>43111</v>
      </c>
      <c r="O245" s="5">
        <v>43115</v>
      </c>
      <c r="P245" s="5">
        <v>43296</v>
      </c>
      <c r="Q245" s="5">
        <v>43296</v>
      </c>
      <c r="R245" s="8">
        <f t="shared" si="55"/>
        <v>43296</v>
      </c>
      <c r="S245" s="11"/>
      <c r="T245" s="8">
        <f t="shared" si="56"/>
        <v>43296</v>
      </c>
      <c r="U245" s="11" t="str">
        <f t="shared" si="41"/>
        <v>RN</v>
      </c>
      <c r="V245" s="11">
        <f>'cn(past)'!V244</f>
        <v>0</v>
      </c>
      <c r="W245" s="11">
        <f t="shared" si="42"/>
        <v>0</v>
      </c>
      <c r="X245" s="11">
        <f t="shared" si="43"/>
        <v>0</v>
      </c>
      <c r="Y245" s="11">
        <f t="shared" si="44"/>
        <v>0</v>
      </c>
      <c r="Z245" s="11"/>
      <c r="AA245" s="11">
        <f t="shared" si="46"/>
        <v>0</v>
      </c>
      <c r="AB245" s="11">
        <f t="shared" si="47"/>
        <v>0.02</v>
      </c>
      <c r="AC245" s="11">
        <f t="shared" si="48"/>
        <v>0</v>
      </c>
      <c r="AD245" s="11">
        <f t="shared" si="49"/>
        <v>0</v>
      </c>
      <c r="AE245" s="11" t="str">
        <f t="shared" si="50"/>
        <v>Paid in full</v>
      </c>
      <c r="AF245" s="11" t="str">
        <f t="shared" si="54"/>
        <v>Not Applicable</v>
      </c>
      <c r="AG245" s="11" t="str">
        <f t="shared" si="51"/>
        <v>Y</v>
      </c>
      <c r="AH245" s="8" t="str">
        <f t="shared" si="52"/>
        <v>N</v>
      </c>
    </row>
    <row r="246" spans="1:34">
      <c r="A246" s="11">
        <v>245</v>
      </c>
      <c r="B246" s="3" t="s">
        <v>21</v>
      </c>
      <c r="C246" s="3" t="s">
        <v>23</v>
      </c>
      <c r="D246" s="3" t="s">
        <v>22</v>
      </c>
      <c r="E246" s="3" t="s">
        <v>24</v>
      </c>
      <c r="F246" s="3">
        <v>85004</v>
      </c>
      <c r="G246" s="3" t="s">
        <v>27</v>
      </c>
      <c r="H246" s="11" t="s">
        <v>25</v>
      </c>
      <c r="I246" s="11"/>
      <c r="J246" s="3" t="s">
        <v>26</v>
      </c>
      <c r="K246" s="3" t="s">
        <v>28</v>
      </c>
      <c r="L246" s="3" t="s">
        <v>273</v>
      </c>
      <c r="M246" s="3">
        <v>6</v>
      </c>
      <c r="N246" s="5">
        <v>43114</v>
      </c>
      <c r="O246" s="5">
        <v>43118</v>
      </c>
      <c r="P246" s="5">
        <v>43299</v>
      </c>
      <c r="Q246" s="5">
        <v>43299</v>
      </c>
      <c r="R246" s="8">
        <f t="shared" si="55"/>
        <v>43299</v>
      </c>
      <c r="S246" s="11"/>
      <c r="T246" s="8">
        <f t="shared" si="56"/>
        <v>43299</v>
      </c>
      <c r="U246" s="11" t="str">
        <f t="shared" si="41"/>
        <v>RN</v>
      </c>
      <c r="V246" s="11">
        <f>'cn(past)'!V245</f>
        <v>0</v>
      </c>
      <c r="W246" s="11">
        <f t="shared" si="42"/>
        <v>0</v>
      </c>
      <c r="X246" s="11">
        <f t="shared" si="43"/>
        <v>0</v>
      </c>
      <c r="Y246" s="11">
        <f t="shared" si="44"/>
        <v>0</v>
      </c>
      <c r="Z246" s="11"/>
      <c r="AA246" s="11">
        <f t="shared" si="46"/>
        <v>0</v>
      </c>
      <c r="AB246" s="11">
        <f t="shared" si="47"/>
        <v>0.02</v>
      </c>
      <c r="AC246" s="11">
        <f t="shared" si="48"/>
        <v>0</v>
      </c>
      <c r="AD246" s="11">
        <f t="shared" si="49"/>
        <v>0</v>
      </c>
      <c r="AE246" s="11" t="str">
        <f t="shared" si="50"/>
        <v>Paid in full</v>
      </c>
      <c r="AF246" s="11" t="str">
        <f t="shared" si="54"/>
        <v>Not Applicable</v>
      </c>
      <c r="AG246" s="11" t="str">
        <f t="shared" si="51"/>
        <v>Y</v>
      </c>
      <c r="AH246" s="8" t="str">
        <f t="shared" si="52"/>
        <v>N</v>
      </c>
    </row>
    <row r="247" spans="1:34">
      <c r="A247" s="11">
        <v>246</v>
      </c>
      <c r="B247" s="3" t="s">
        <v>21</v>
      </c>
      <c r="C247" s="3" t="s">
        <v>23</v>
      </c>
      <c r="D247" s="3" t="s">
        <v>22</v>
      </c>
      <c r="E247" s="3" t="s">
        <v>24</v>
      </c>
      <c r="F247" s="3">
        <v>85004</v>
      </c>
      <c r="G247" s="3" t="s">
        <v>27</v>
      </c>
      <c r="H247" s="11" t="s">
        <v>25</v>
      </c>
      <c r="I247" s="11"/>
      <c r="J247" s="3" t="s">
        <v>26</v>
      </c>
      <c r="K247" s="3" t="s">
        <v>28</v>
      </c>
      <c r="L247" s="3" t="s">
        <v>274</v>
      </c>
      <c r="M247" s="3">
        <v>6</v>
      </c>
      <c r="N247" s="5">
        <v>43120</v>
      </c>
      <c r="O247" s="5">
        <v>43124</v>
      </c>
      <c r="P247" s="5">
        <v>43305</v>
      </c>
      <c r="Q247" s="5">
        <v>43305</v>
      </c>
      <c r="R247" s="8">
        <f t="shared" si="55"/>
        <v>43305</v>
      </c>
      <c r="S247" s="11"/>
      <c r="T247" s="8">
        <f t="shared" si="56"/>
        <v>43305</v>
      </c>
      <c r="U247" s="11" t="str">
        <f t="shared" si="41"/>
        <v>RN</v>
      </c>
      <c r="V247" s="11">
        <f>'cn(past)'!V246</f>
        <v>0</v>
      </c>
      <c r="W247" s="11">
        <f t="shared" si="42"/>
        <v>0</v>
      </c>
      <c r="X247" s="11">
        <f t="shared" si="43"/>
        <v>0</v>
      </c>
      <c r="Y247" s="11">
        <f t="shared" si="44"/>
        <v>0</v>
      </c>
      <c r="Z247" s="11"/>
      <c r="AA247" s="11">
        <f t="shared" si="46"/>
        <v>0</v>
      </c>
      <c r="AB247" s="11">
        <f t="shared" si="47"/>
        <v>0.02</v>
      </c>
      <c r="AC247" s="11">
        <f t="shared" si="48"/>
        <v>0</v>
      </c>
      <c r="AD247" s="11">
        <f t="shared" si="49"/>
        <v>0</v>
      </c>
      <c r="AE247" s="11" t="str">
        <f t="shared" si="50"/>
        <v>Paid in full</v>
      </c>
      <c r="AF247" s="11" t="str">
        <f t="shared" si="54"/>
        <v>Not Applicable</v>
      </c>
      <c r="AG247" s="11" t="str">
        <f t="shared" si="51"/>
        <v>Y</v>
      </c>
      <c r="AH247" s="8" t="str">
        <f t="shared" si="52"/>
        <v>N</v>
      </c>
    </row>
    <row r="248" spans="1:34">
      <c r="A248" s="11">
        <v>247</v>
      </c>
      <c r="B248" s="3" t="s">
        <v>21</v>
      </c>
      <c r="C248" s="3" t="s">
        <v>23</v>
      </c>
      <c r="D248" s="3" t="s">
        <v>22</v>
      </c>
      <c r="E248" s="3" t="s">
        <v>24</v>
      </c>
      <c r="F248" s="3">
        <v>85004</v>
      </c>
      <c r="G248" s="3" t="s">
        <v>27</v>
      </c>
      <c r="H248" s="11" t="s">
        <v>25</v>
      </c>
      <c r="I248" s="11"/>
      <c r="J248" s="3" t="s">
        <v>26</v>
      </c>
      <c r="K248" s="3" t="s">
        <v>28</v>
      </c>
      <c r="L248" s="3" t="s">
        <v>275</v>
      </c>
      <c r="M248" s="3">
        <v>6</v>
      </c>
      <c r="N248" s="5">
        <v>43122</v>
      </c>
      <c r="O248" s="5">
        <v>43125</v>
      </c>
      <c r="P248" s="5">
        <v>43306</v>
      </c>
      <c r="Q248" s="5">
        <v>43306</v>
      </c>
      <c r="R248" s="8">
        <f t="shared" si="55"/>
        <v>43306</v>
      </c>
      <c r="S248" s="11"/>
      <c r="T248" s="8">
        <f t="shared" si="56"/>
        <v>43306</v>
      </c>
      <c r="U248" s="11" t="str">
        <f t="shared" si="41"/>
        <v>RN</v>
      </c>
      <c r="V248" s="11">
        <f>'cn(past)'!V247</f>
        <v>0</v>
      </c>
      <c r="W248" s="11">
        <f t="shared" si="42"/>
        <v>0</v>
      </c>
      <c r="X248" s="11">
        <f t="shared" si="43"/>
        <v>0</v>
      </c>
      <c r="Y248" s="11">
        <f t="shared" si="44"/>
        <v>0</v>
      </c>
      <c r="Z248" s="11"/>
      <c r="AA248" s="11">
        <f t="shared" si="46"/>
        <v>0</v>
      </c>
      <c r="AB248" s="11">
        <f t="shared" si="47"/>
        <v>0.02</v>
      </c>
      <c r="AC248" s="11">
        <f t="shared" si="48"/>
        <v>0</v>
      </c>
      <c r="AD248" s="11">
        <f t="shared" si="49"/>
        <v>0</v>
      </c>
      <c r="AE248" s="11" t="str">
        <f t="shared" si="50"/>
        <v>Paid in full</v>
      </c>
      <c r="AF248" s="11" t="str">
        <f t="shared" si="54"/>
        <v>Not Applicable</v>
      </c>
      <c r="AG248" s="11" t="str">
        <f t="shared" si="51"/>
        <v>Y</v>
      </c>
      <c r="AH248" s="8" t="str">
        <f t="shared" si="52"/>
        <v>N</v>
      </c>
    </row>
    <row r="249" spans="1:34">
      <c r="A249" s="11">
        <v>248</v>
      </c>
      <c r="B249" s="3" t="s">
        <v>21</v>
      </c>
      <c r="C249" s="3" t="s">
        <v>23</v>
      </c>
      <c r="D249" s="3" t="s">
        <v>22</v>
      </c>
      <c r="E249" s="3" t="s">
        <v>24</v>
      </c>
      <c r="F249" s="3">
        <v>85004</v>
      </c>
      <c r="G249" s="3" t="s">
        <v>27</v>
      </c>
      <c r="H249" s="11" t="s">
        <v>25</v>
      </c>
      <c r="I249" s="11"/>
      <c r="J249" s="3" t="s">
        <v>26</v>
      </c>
      <c r="K249" s="3" t="s">
        <v>28</v>
      </c>
      <c r="L249" s="3" t="s">
        <v>276</v>
      </c>
      <c r="M249" s="3">
        <v>12</v>
      </c>
      <c r="N249" s="5">
        <v>42949</v>
      </c>
      <c r="O249" s="5">
        <v>42953</v>
      </c>
      <c r="P249" s="5">
        <v>43318</v>
      </c>
      <c r="Q249" s="5">
        <v>43318</v>
      </c>
      <c r="R249" s="8">
        <f t="shared" si="55"/>
        <v>43318</v>
      </c>
      <c r="S249" s="11"/>
      <c r="T249" s="8">
        <f t="shared" si="56"/>
        <v>43318</v>
      </c>
      <c r="U249" s="11" t="str">
        <f t="shared" si="41"/>
        <v>RN</v>
      </c>
      <c r="V249" s="11">
        <f>'cn(past)'!V248</f>
        <v>0</v>
      </c>
      <c r="W249" s="11">
        <f t="shared" si="42"/>
        <v>0</v>
      </c>
      <c r="X249" s="11">
        <f t="shared" si="43"/>
        <v>0</v>
      </c>
      <c r="Y249" s="11">
        <f t="shared" si="44"/>
        <v>0</v>
      </c>
      <c r="Z249" s="11"/>
      <c r="AA249" s="11">
        <f t="shared" si="46"/>
        <v>0</v>
      </c>
      <c r="AB249" s="11">
        <f t="shared" si="47"/>
        <v>0.02</v>
      </c>
      <c r="AC249" s="11">
        <f t="shared" si="48"/>
        <v>0</v>
      </c>
      <c r="AD249" s="11">
        <f t="shared" si="49"/>
        <v>0</v>
      </c>
      <c r="AE249" s="11" t="str">
        <f t="shared" si="50"/>
        <v>Paid in full</v>
      </c>
      <c r="AF249" s="11" t="str">
        <f t="shared" si="54"/>
        <v>Not Applicable</v>
      </c>
      <c r="AG249" s="11" t="str">
        <f t="shared" si="51"/>
        <v>Y</v>
      </c>
      <c r="AH249" s="8" t="str">
        <f t="shared" si="52"/>
        <v>N</v>
      </c>
    </row>
    <row r="250" spans="1:34">
      <c r="A250" s="11">
        <v>249</v>
      </c>
      <c r="B250" s="3" t="s">
        <v>21</v>
      </c>
      <c r="C250" s="3" t="s">
        <v>23</v>
      </c>
      <c r="D250" s="3" t="s">
        <v>22</v>
      </c>
      <c r="E250" s="3" t="s">
        <v>24</v>
      </c>
      <c r="F250" s="3">
        <v>85004</v>
      </c>
      <c r="G250" s="3" t="s">
        <v>27</v>
      </c>
      <c r="H250" s="11" t="s">
        <v>25</v>
      </c>
      <c r="I250" s="11"/>
      <c r="J250" s="3" t="s">
        <v>26</v>
      </c>
      <c r="K250" s="3" t="s">
        <v>28</v>
      </c>
      <c r="L250" s="3" t="s">
        <v>277</v>
      </c>
      <c r="M250" s="3">
        <v>12</v>
      </c>
      <c r="N250" s="5">
        <v>42955</v>
      </c>
      <c r="O250" s="5">
        <v>42958</v>
      </c>
      <c r="P250" s="5">
        <v>43323</v>
      </c>
      <c r="Q250" s="5">
        <v>43323</v>
      </c>
      <c r="R250" s="8">
        <f t="shared" si="55"/>
        <v>43323</v>
      </c>
      <c r="S250" s="11"/>
      <c r="T250" s="8">
        <f t="shared" si="56"/>
        <v>43323</v>
      </c>
      <c r="U250" s="11" t="str">
        <f t="shared" si="41"/>
        <v>RN</v>
      </c>
      <c r="V250" s="11">
        <f>'cn(past)'!V249</f>
        <v>0</v>
      </c>
      <c r="W250" s="11">
        <f t="shared" si="42"/>
        <v>0</v>
      </c>
      <c r="X250" s="11">
        <f t="shared" si="43"/>
        <v>0</v>
      </c>
      <c r="Y250" s="11">
        <f t="shared" si="44"/>
        <v>0</v>
      </c>
      <c r="Z250" s="11"/>
      <c r="AA250" s="11">
        <f t="shared" si="46"/>
        <v>0</v>
      </c>
      <c r="AB250" s="11">
        <f t="shared" si="47"/>
        <v>0.02</v>
      </c>
      <c r="AC250" s="11">
        <f t="shared" si="48"/>
        <v>0</v>
      </c>
      <c r="AD250" s="11">
        <f t="shared" si="49"/>
        <v>0</v>
      </c>
      <c r="AE250" s="11" t="str">
        <f t="shared" si="50"/>
        <v>Paid in full</v>
      </c>
      <c r="AF250" s="11" t="str">
        <f t="shared" si="54"/>
        <v>Not Applicable</v>
      </c>
      <c r="AG250" s="11" t="str">
        <f t="shared" si="51"/>
        <v>Y</v>
      </c>
      <c r="AH250" s="8" t="str">
        <f t="shared" si="52"/>
        <v>N</v>
      </c>
    </row>
    <row r="251" spans="1:34">
      <c r="A251" s="11">
        <v>250</v>
      </c>
      <c r="B251" s="3" t="s">
        <v>21</v>
      </c>
      <c r="C251" s="3" t="s">
        <v>23</v>
      </c>
      <c r="D251" s="3" t="s">
        <v>22</v>
      </c>
      <c r="E251" s="3" t="s">
        <v>24</v>
      </c>
      <c r="F251" s="3">
        <v>85004</v>
      </c>
      <c r="G251" s="3" t="s">
        <v>27</v>
      </c>
      <c r="H251" s="11" t="s">
        <v>25</v>
      </c>
      <c r="I251" s="11"/>
      <c r="J251" s="3" t="s">
        <v>26</v>
      </c>
      <c r="K251" s="3" t="s">
        <v>28</v>
      </c>
      <c r="L251" s="3" t="s">
        <v>278</v>
      </c>
      <c r="M251" s="3">
        <v>12</v>
      </c>
      <c r="N251" s="5">
        <v>42959</v>
      </c>
      <c r="O251" s="5">
        <v>42963</v>
      </c>
      <c r="P251" s="5">
        <v>43328</v>
      </c>
      <c r="Q251" s="5">
        <v>43328</v>
      </c>
      <c r="R251" s="8">
        <f t="shared" si="55"/>
        <v>43328</v>
      </c>
      <c r="S251" s="11"/>
      <c r="T251" s="8">
        <f t="shared" si="56"/>
        <v>43328</v>
      </c>
      <c r="U251" s="11" t="str">
        <f t="shared" si="41"/>
        <v>RN</v>
      </c>
      <c r="V251" s="11">
        <f>'cn(past)'!V250</f>
        <v>0</v>
      </c>
      <c r="W251" s="11">
        <f t="shared" si="42"/>
        <v>0</v>
      </c>
      <c r="X251" s="11">
        <f t="shared" si="43"/>
        <v>0</v>
      </c>
      <c r="Y251" s="11">
        <f t="shared" si="44"/>
        <v>0</v>
      </c>
      <c r="Z251" s="11"/>
      <c r="AA251" s="11">
        <f t="shared" si="46"/>
        <v>0</v>
      </c>
      <c r="AB251" s="11">
        <f t="shared" si="47"/>
        <v>0.02</v>
      </c>
      <c r="AC251" s="11">
        <f t="shared" si="48"/>
        <v>0</v>
      </c>
      <c r="AD251" s="11">
        <f t="shared" si="49"/>
        <v>0</v>
      </c>
      <c r="AE251" s="11" t="str">
        <f t="shared" si="50"/>
        <v>Paid in full</v>
      </c>
      <c r="AF251" s="11" t="str">
        <f t="shared" si="54"/>
        <v>Not Applicable</v>
      </c>
      <c r="AG251" s="11" t="str">
        <f t="shared" si="51"/>
        <v>Y</v>
      </c>
      <c r="AH251" s="8" t="str">
        <f t="shared" si="52"/>
        <v>N</v>
      </c>
    </row>
    <row r="252" spans="1:34">
      <c r="A252" s="11">
        <v>251</v>
      </c>
      <c r="B252" s="3" t="s">
        <v>21</v>
      </c>
      <c r="C252" s="3" t="s">
        <v>23</v>
      </c>
      <c r="D252" s="3" t="s">
        <v>22</v>
      </c>
      <c r="E252" s="3" t="s">
        <v>24</v>
      </c>
      <c r="F252" s="3">
        <v>85004</v>
      </c>
      <c r="G252" s="3" t="s">
        <v>27</v>
      </c>
      <c r="H252" s="11" t="s">
        <v>25</v>
      </c>
      <c r="I252" s="11"/>
      <c r="J252" s="3" t="s">
        <v>26</v>
      </c>
      <c r="K252" s="3" t="s">
        <v>28</v>
      </c>
      <c r="L252" s="3" t="s">
        <v>279</v>
      </c>
      <c r="M252" s="3">
        <v>12</v>
      </c>
      <c r="N252" s="5">
        <v>42964</v>
      </c>
      <c r="O252" s="5">
        <v>42967</v>
      </c>
      <c r="P252" s="5">
        <v>43332</v>
      </c>
      <c r="Q252" s="5">
        <v>43332</v>
      </c>
      <c r="R252" s="8">
        <f t="shared" si="55"/>
        <v>43332</v>
      </c>
      <c r="S252" s="11"/>
      <c r="T252" s="8">
        <f t="shared" si="56"/>
        <v>43332</v>
      </c>
      <c r="U252" s="11" t="str">
        <f t="shared" si="41"/>
        <v>RN</v>
      </c>
      <c r="V252" s="11">
        <f>'cn(past)'!V251</f>
        <v>0</v>
      </c>
      <c r="W252" s="11">
        <f t="shared" si="42"/>
        <v>0</v>
      </c>
      <c r="X252" s="11">
        <f t="shared" si="43"/>
        <v>0</v>
      </c>
      <c r="Y252" s="11">
        <f t="shared" si="44"/>
        <v>0</v>
      </c>
      <c r="Z252" s="11"/>
      <c r="AA252" s="11">
        <f t="shared" si="46"/>
        <v>0</v>
      </c>
      <c r="AB252" s="11">
        <f t="shared" si="47"/>
        <v>0.02</v>
      </c>
      <c r="AC252" s="11">
        <f t="shared" si="48"/>
        <v>0</v>
      </c>
      <c r="AD252" s="11">
        <f t="shared" si="49"/>
        <v>0</v>
      </c>
      <c r="AE252" s="11" t="str">
        <f t="shared" si="50"/>
        <v>Paid in full</v>
      </c>
      <c r="AF252" s="11" t="str">
        <f t="shared" si="54"/>
        <v>Not Applicable</v>
      </c>
      <c r="AG252" s="11" t="str">
        <f t="shared" si="51"/>
        <v>Y</v>
      </c>
      <c r="AH252" s="8" t="str">
        <f t="shared" si="52"/>
        <v>N</v>
      </c>
    </row>
    <row r="253" spans="1:34">
      <c r="A253" s="11">
        <v>252</v>
      </c>
      <c r="B253" s="3" t="s">
        <v>21</v>
      </c>
      <c r="C253" s="3" t="s">
        <v>23</v>
      </c>
      <c r="D253" s="3" t="s">
        <v>22</v>
      </c>
      <c r="E253" s="3" t="s">
        <v>24</v>
      </c>
      <c r="F253" s="3">
        <v>85004</v>
      </c>
      <c r="G253" s="3" t="s">
        <v>27</v>
      </c>
      <c r="H253" s="11" t="s">
        <v>25</v>
      </c>
      <c r="I253" s="11"/>
      <c r="J253" s="3" t="s">
        <v>26</v>
      </c>
      <c r="K253" s="3" t="s">
        <v>28</v>
      </c>
      <c r="L253" s="3" t="s">
        <v>280</v>
      </c>
      <c r="M253" s="3">
        <v>6</v>
      </c>
      <c r="N253" s="5">
        <v>43127</v>
      </c>
      <c r="O253" s="5">
        <v>43129</v>
      </c>
      <c r="P253" s="5">
        <v>43310</v>
      </c>
      <c r="Q253" s="5">
        <v>43310</v>
      </c>
      <c r="R253" s="8">
        <f t="shared" si="55"/>
        <v>43310</v>
      </c>
      <c r="S253" s="11"/>
      <c r="T253" s="8">
        <f t="shared" si="56"/>
        <v>43310</v>
      </c>
      <c r="U253" s="11" t="str">
        <f t="shared" si="41"/>
        <v>RN</v>
      </c>
      <c r="V253" s="11">
        <f>'cn(past)'!V252</f>
        <v>0</v>
      </c>
      <c r="W253" s="11">
        <f t="shared" si="42"/>
        <v>0</v>
      </c>
      <c r="X253" s="11">
        <f t="shared" si="43"/>
        <v>0</v>
      </c>
      <c r="Y253" s="11">
        <f t="shared" si="44"/>
        <v>0</v>
      </c>
      <c r="Z253" s="11"/>
      <c r="AA253" s="11">
        <f t="shared" si="46"/>
        <v>0</v>
      </c>
      <c r="AB253" s="11">
        <f t="shared" si="47"/>
        <v>0.02</v>
      </c>
      <c r="AC253" s="11">
        <f t="shared" si="48"/>
        <v>0</v>
      </c>
      <c r="AD253" s="11">
        <f t="shared" si="49"/>
        <v>0</v>
      </c>
      <c r="AE253" s="11" t="str">
        <f t="shared" si="50"/>
        <v>Paid in full</v>
      </c>
      <c r="AF253" s="11" t="str">
        <f t="shared" si="54"/>
        <v>Not Applicable</v>
      </c>
      <c r="AG253" s="11" t="str">
        <f t="shared" si="51"/>
        <v>Y</v>
      </c>
      <c r="AH253" s="8" t="str">
        <f t="shared" si="52"/>
        <v>N</v>
      </c>
    </row>
    <row r="254" spans="1:34">
      <c r="A254" s="11">
        <v>253</v>
      </c>
      <c r="B254" s="3" t="s">
        <v>21</v>
      </c>
      <c r="C254" s="3" t="s">
        <v>23</v>
      </c>
      <c r="D254" s="3" t="s">
        <v>22</v>
      </c>
      <c r="E254" s="3" t="s">
        <v>24</v>
      </c>
      <c r="F254" s="3">
        <v>85004</v>
      </c>
      <c r="G254" s="3" t="s">
        <v>27</v>
      </c>
      <c r="H254" s="11" t="s">
        <v>25</v>
      </c>
      <c r="I254" s="11"/>
      <c r="J254" s="3" t="s">
        <v>26</v>
      </c>
      <c r="K254" s="3" t="s">
        <v>28</v>
      </c>
      <c r="L254" s="3" t="s">
        <v>281</v>
      </c>
      <c r="M254" s="3">
        <v>6</v>
      </c>
      <c r="N254" s="5">
        <v>43104</v>
      </c>
      <c r="O254" s="5">
        <v>43106</v>
      </c>
      <c r="P254" s="5">
        <v>43287</v>
      </c>
      <c r="Q254" s="5">
        <v>43287</v>
      </c>
      <c r="R254" s="8">
        <f t="shared" si="55"/>
        <v>43287</v>
      </c>
      <c r="S254" s="11"/>
      <c r="T254" s="8">
        <f t="shared" si="56"/>
        <v>43287</v>
      </c>
      <c r="U254" s="11" t="str">
        <f t="shared" si="41"/>
        <v>RN</v>
      </c>
      <c r="V254" s="11">
        <f>'cn(past)'!V253</f>
        <v>0</v>
      </c>
      <c r="W254" s="11">
        <f t="shared" si="42"/>
        <v>0</v>
      </c>
      <c r="X254" s="11">
        <f t="shared" si="43"/>
        <v>0</v>
      </c>
      <c r="Y254" s="11">
        <f t="shared" si="44"/>
        <v>0</v>
      </c>
      <c r="Z254" s="11"/>
      <c r="AA254" s="11">
        <f t="shared" si="46"/>
        <v>0</v>
      </c>
      <c r="AB254" s="11">
        <f t="shared" si="47"/>
        <v>0.02</v>
      </c>
      <c r="AC254" s="11">
        <f t="shared" si="48"/>
        <v>0</v>
      </c>
      <c r="AD254" s="11">
        <f t="shared" si="49"/>
        <v>0</v>
      </c>
      <c r="AE254" s="11" t="str">
        <f t="shared" si="50"/>
        <v>Paid in full</v>
      </c>
      <c r="AF254" s="11" t="str">
        <f t="shared" si="54"/>
        <v>Not Applicable</v>
      </c>
      <c r="AG254" s="11" t="str">
        <f t="shared" si="51"/>
        <v>Y</v>
      </c>
      <c r="AH254" s="8" t="str">
        <f t="shared" si="52"/>
        <v>N</v>
      </c>
    </row>
    <row r="255" spans="1:34">
      <c r="A255" s="11">
        <v>254</v>
      </c>
      <c r="B255" s="3" t="s">
        <v>21</v>
      </c>
      <c r="C255" s="3" t="s">
        <v>23</v>
      </c>
      <c r="D255" s="3" t="s">
        <v>22</v>
      </c>
      <c r="E255" s="3" t="s">
        <v>24</v>
      </c>
      <c r="F255" s="3">
        <v>85004</v>
      </c>
      <c r="G255" s="3" t="s">
        <v>27</v>
      </c>
      <c r="H255" s="11" t="s">
        <v>25</v>
      </c>
      <c r="I255" s="11"/>
      <c r="J255" s="3" t="s">
        <v>26</v>
      </c>
      <c r="K255" s="3" t="s">
        <v>28</v>
      </c>
      <c r="L255" s="3" t="s">
        <v>282</v>
      </c>
      <c r="M255" s="3">
        <v>6</v>
      </c>
      <c r="N255" s="5">
        <v>43007</v>
      </c>
      <c r="O255" s="5">
        <v>43008</v>
      </c>
      <c r="P255" s="5">
        <v>43189</v>
      </c>
      <c r="Q255" s="5">
        <v>43189</v>
      </c>
      <c r="R255" s="8">
        <f t="shared" si="55"/>
        <v>43189</v>
      </c>
      <c r="S255" s="11"/>
      <c r="T255" s="8">
        <f t="shared" si="56"/>
        <v>43189</v>
      </c>
      <c r="U255" s="11" t="str">
        <f t="shared" si="41"/>
        <v>RN</v>
      </c>
      <c r="V255" s="11">
        <f>'cn(past)'!V254</f>
        <v>0</v>
      </c>
      <c r="W255" s="11">
        <f t="shared" si="42"/>
        <v>0</v>
      </c>
      <c r="X255" s="11">
        <f t="shared" si="43"/>
        <v>0</v>
      </c>
      <c r="Y255" s="11">
        <f t="shared" si="44"/>
        <v>0</v>
      </c>
      <c r="Z255" s="11"/>
      <c r="AA255" s="11">
        <f t="shared" si="46"/>
        <v>0</v>
      </c>
      <c r="AB255" s="11">
        <f t="shared" si="47"/>
        <v>0.02</v>
      </c>
      <c r="AC255" s="11">
        <f t="shared" si="48"/>
        <v>0</v>
      </c>
      <c r="AD255" s="11">
        <f t="shared" si="49"/>
        <v>0</v>
      </c>
      <c r="AE255" s="11" t="str">
        <f t="shared" si="50"/>
        <v>Paid in full</v>
      </c>
      <c r="AF255" s="11" t="str">
        <f t="shared" si="54"/>
        <v>Not Applicable</v>
      </c>
      <c r="AG255" s="11" t="str">
        <f t="shared" si="51"/>
        <v>Y</v>
      </c>
      <c r="AH255" s="8" t="str">
        <f t="shared" si="52"/>
        <v>N</v>
      </c>
    </row>
    <row r="256" spans="1:34">
      <c r="A256" s="11">
        <v>255</v>
      </c>
      <c r="B256" s="3" t="s">
        <v>21</v>
      </c>
      <c r="C256" s="3" t="s">
        <v>23</v>
      </c>
      <c r="D256" s="3" t="s">
        <v>22</v>
      </c>
      <c r="E256" s="3" t="s">
        <v>24</v>
      </c>
      <c r="F256" s="3">
        <v>85004</v>
      </c>
      <c r="G256" s="3" t="s">
        <v>27</v>
      </c>
      <c r="H256" s="11" t="s">
        <v>25</v>
      </c>
      <c r="I256" s="11"/>
      <c r="J256" s="3" t="s">
        <v>26</v>
      </c>
      <c r="K256" s="3" t="s">
        <v>28</v>
      </c>
      <c r="L256" s="3" t="s">
        <v>283</v>
      </c>
      <c r="M256" s="3">
        <v>6</v>
      </c>
      <c r="N256" s="5">
        <v>43049</v>
      </c>
      <c r="O256" s="5">
        <v>43051</v>
      </c>
      <c r="P256" s="5">
        <v>43232</v>
      </c>
      <c r="Q256" s="5">
        <v>43232</v>
      </c>
      <c r="R256" s="8">
        <f t="shared" si="55"/>
        <v>43232</v>
      </c>
      <c r="S256" s="11"/>
      <c r="T256" s="8">
        <f t="shared" si="56"/>
        <v>43232</v>
      </c>
      <c r="U256" s="11" t="str">
        <f t="shared" si="41"/>
        <v>RN</v>
      </c>
      <c r="V256" s="11">
        <f>'cn(past)'!V255</f>
        <v>0</v>
      </c>
      <c r="W256" s="11">
        <f t="shared" si="42"/>
        <v>0</v>
      </c>
      <c r="X256" s="11">
        <f t="shared" si="43"/>
        <v>0</v>
      </c>
      <c r="Y256" s="11">
        <f t="shared" si="44"/>
        <v>0</v>
      </c>
      <c r="Z256" s="11"/>
      <c r="AA256" s="11">
        <f t="shared" si="46"/>
        <v>0</v>
      </c>
      <c r="AB256" s="11">
        <f t="shared" si="47"/>
        <v>0.02</v>
      </c>
      <c r="AC256" s="11">
        <f t="shared" si="48"/>
        <v>0</v>
      </c>
      <c r="AD256" s="11">
        <f t="shared" si="49"/>
        <v>0</v>
      </c>
      <c r="AE256" s="11" t="str">
        <f t="shared" si="50"/>
        <v>Paid in full</v>
      </c>
      <c r="AF256" s="11" t="str">
        <f t="shared" si="54"/>
        <v>Not Applicable</v>
      </c>
      <c r="AG256" s="11" t="str">
        <f t="shared" si="51"/>
        <v>Y</v>
      </c>
      <c r="AH256" s="8" t="str">
        <f t="shared" si="52"/>
        <v>N</v>
      </c>
    </row>
    <row r="257" spans="1:34">
      <c r="A257" s="11">
        <v>256</v>
      </c>
      <c r="B257" s="3" t="s">
        <v>21</v>
      </c>
      <c r="C257" s="3" t="s">
        <v>23</v>
      </c>
      <c r="D257" s="3" t="s">
        <v>22</v>
      </c>
      <c r="E257" s="3" t="s">
        <v>24</v>
      </c>
      <c r="F257" s="3">
        <v>85004</v>
      </c>
      <c r="G257" s="3" t="s">
        <v>27</v>
      </c>
      <c r="H257" s="11" t="s">
        <v>25</v>
      </c>
      <c r="I257" s="11"/>
      <c r="J257" s="3" t="s">
        <v>26</v>
      </c>
      <c r="K257" s="3" t="s">
        <v>28</v>
      </c>
      <c r="L257" s="3" t="s">
        <v>284</v>
      </c>
      <c r="M257" s="3">
        <v>6</v>
      </c>
      <c r="N257" s="5">
        <v>43075</v>
      </c>
      <c r="O257" s="5">
        <v>43077</v>
      </c>
      <c r="P257" s="5">
        <v>43259</v>
      </c>
      <c r="Q257" s="5">
        <v>43259</v>
      </c>
      <c r="R257" s="8">
        <f t="shared" si="55"/>
        <v>43259</v>
      </c>
      <c r="S257" s="11"/>
      <c r="T257" s="8">
        <f t="shared" si="56"/>
        <v>43259</v>
      </c>
      <c r="U257" s="11" t="str">
        <f t="shared" si="41"/>
        <v>RN</v>
      </c>
      <c r="V257" s="11">
        <f>'cn(past)'!V256</f>
        <v>0</v>
      </c>
      <c r="W257" s="11">
        <f t="shared" si="42"/>
        <v>0</v>
      </c>
      <c r="X257" s="11">
        <f t="shared" si="43"/>
        <v>0</v>
      </c>
      <c r="Y257" s="11">
        <f t="shared" si="44"/>
        <v>0</v>
      </c>
      <c r="Z257" s="11"/>
      <c r="AA257" s="11">
        <f t="shared" si="46"/>
        <v>0</v>
      </c>
      <c r="AB257" s="11">
        <f t="shared" si="47"/>
        <v>0.02</v>
      </c>
      <c r="AC257" s="11">
        <f t="shared" si="48"/>
        <v>0</v>
      </c>
      <c r="AD257" s="11">
        <f t="shared" si="49"/>
        <v>0</v>
      </c>
      <c r="AE257" s="11" t="str">
        <f t="shared" si="50"/>
        <v>Paid in full</v>
      </c>
      <c r="AF257" s="11" t="str">
        <f t="shared" si="54"/>
        <v>Not Applicable</v>
      </c>
      <c r="AG257" s="11" t="str">
        <f t="shared" si="51"/>
        <v>Y</v>
      </c>
      <c r="AH257" s="8" t="str">
        <f t="shared" si="52"/>
        <v>N</v>
      </c>
    </row>
    <row r="258" spans="1:34">
      <c r="A258" s="11">
        <v>257</v>
      </c>
      <c r="B258" s="3" t="s">
        <v>21</v>
      </c>
      <c r="C258" s="3" t="s">
        <v>23</v>
      </c>
      <c r="D258" s="3" t="s">
        <v>22</v>
      </c>
      <c r="E258" s="3" t="s">
        <v>24</v>
      </c>
      <c r="F258" s="3">
        <v>85004</v>
      </c>
      <c r="G258" s="3" t="s">
        <v>27</v>
      </c>
      <c r="H258" s="11" t="s">
        <v>25</v>
      </c>
      <c r="I258" s="11"/>
      <c r="J258" s="3" t="s">
        <v>26</v>
      </c>
      <c r="K258" s="3" t="s">
        <v>28</v>
      </c>
      <c r="L258" s="3" t="s">
        <v>285</v>
      </c>
      <c r="M258" s="3">
        <v>6</v>
      </c>
      <c r="N258" s="5">
        <v>42955</v>
      </c>
      <c r="O258" s="5">
        <v>42957</v>
      </c>
      <c r="P258" s="5">
        <v>43141</v>
      </c>
      <c r="Q258" s="5">
        <v>43141</v>
      </c>
      <c r="R258" s="8">
        <f t="shared" si="55"/>
        <v>43141</v>
      </c>
      <c r="S258" s="11"/>
      <c r="T258" s="8">
        <f t="shared" si="56"/>
        <v>43141</v>
      </c>
      <c r="U258" s="11" t="str">
        <f t="shared" ref="U258:U321" si="57">IF($S258&lt;&gt;"","CN",IF($R258&lt;&gt;"","RN",IF($R258="","NB")))</f>
        <v>RN</v>
      </c>
      <c r="V258" s="11">
        <f>'cn(past)'!V257</f>
        <v>0</v>
      </c>
      <c r="W258" s="11">
        <f t="shared" ref="W258:W321" si="58">IF($AB258=0.02,$V258*0.91,IF($AB258=0.07,$V258*0.86,IF($AB258=0.03,$V258*0.9,IF($AB258=0.08,$V258*0.85))))</f>
        <v>0</v>
      </c>
      <c r="X258" s="11">
        <f t="shared" ref="X258:X321" si="59">V258*0.07</f>
        <v>0</v>
      </c>
      <c r="Y258" s="11">
        <f t="shared" ref="Y258:Y321" si="60">IF($O258&lt;&gt;"",$V258*0.02,0)</f>
        <v>0</v>
      </c>
      <c r="Z258" s="11"/>
      <c r="AA258" s="11">
        <f t="shared" ref="AA258:AA321" si="61">IF($T258&lt;&gt;"",$V258*0.01,0)</f>
        <v>0</v>
      </c>
      <c r="AB258" s="11">
        <f t="shared" ref="AB258:AB321" si="62">IF(AND($Y258&lt;&gt;"",$Z258=0,$AA258=0),0.02,IF(AND($Y258&lt;&gt;"",$Z258&lt;&gt;"",$AA258=0),0.07,IF(AND($Y258&lt;&gt;"",$Z258=0,$AA258&lt;&gt;""),0.03,IF(AND($Y258&lt;&gt;"",$Z258&lt;&gt;"",$AA258&lt;&gt;""),0.08))))</f>
        <v>0.02</v>
      </c>
      <c r="AC258" s="11">
        <f t="shared" ref="AC258:AC321" si="63">$Y258+$Z258+$AA258</f>
        <v>0</v>
      </c>
      <c r="AD258" s="11">
        <f t="shared" ref="AD258:AD321" si="64">$AC258/$M258</f>
        <v>0</v>
      </c>
      <c r="AE258" s="11" t="str">
        <f t="shared" ref="AE258:AE321" si="65">IF(OR($U258="NB",$U258="RN"),"Paid in full","Partial Amt Paid")</f>
        <v>Paid in full</v>
      </c>
      <c r="AF258" s="11" t="str">
        <f t="shared" si="54"/>
        <v>Not Applicable</v>
      </c>
      <c r="AG258" s="11" t="str">
        <f t="shared" ref="AG258:AG321" si="66">IF(OR($U258="NB",$U258="RN"),"Y","N")</f>
        <v>Y</v>
      </c>
      <c r="AH258" s="8" t="str">
        <f t="shared" ref="AH258:AH321" si="67">IF(AND($P258&gt;DATEVALUE("31-08-2018"),$U258&lt;&gt;"CN"),"Y","N")</f>
        <v>N</v>
      </c>
    </row>
    <row r="259" spans="1:34">
      <c r="A259" s="11">
        <v>258</v>
      </c>
      <c r="B259" s="3" t="s">
        <v>21</v>
      </c>
      <c r="C259" s="3" t="s">
        <v>23</v>
      </c>
      <c r="D259" s="3" t="s">
        <v>22</v>
      </c>
      <c r="E259" s="3" t="s">
        <v>24</v>
      </c>
      <c r="F259" s="3">
        <v>85004</v>
      </c>
      <c r="G259" s="3" t="s">
        <v>27</v>
      </c>
      <c r="H259" s="11" t="s">
        <v>25</v>
      </c>
      <c r="I259" s="11"/>
      <c r="J259" s="3" t="s">
        <v>26</v>
      </c>
      <c r="K259" s="3" t="s">
        <v>28</v>
      </c>
      <c r="L259" s="3" t="s">
        <v>286</v>
      </c>
      <c r="M259" s="3">
        <v>6</v>
      </c>
      <c r="N259" s="5">
        <v>42962</v>
      </c>
      <c r="O259" s="5">
        <v>42964</v>
      </c>
      <c r="P259" s="5">
        <v>43148</v>
      </c>
      <c r="Q259" s="5">
        <v>43148</v>
      </c>
      <c r="R259" s="8">
        <f t="shared" si="55"/>
        <v>43148</v>
      </c>
      <c r="S259" s="11"/>
      <c r="T259" s="8">
        <f t="shared" si="56"/>
        <v>43148</v>
      </c>
      <c r="U259" s="11" t="str">
        <f t="shared" si="57"/>
        <v>RN</v>
      </c>
      <c r="V259" s="11">
        <f>'cn(past)'!V258</f>
        <v>0</v>
      </c>
      <c r="W259" s="11">
        <f t="shared" si="58"/>
        <v>0</v>
      </c>
      <c r="X259" s="11">
        <f t="shared" si="59"/>
        <v>0</v>
      </c>
      <c r="Y259" s="11">
        <f t="shared" si="60"/>
        <v>0</v>
      </c>
      <c r="Z259" s="11"/>
      <c r="AA259" s="11">
        <f t="shared" si="61"/>
        <v>0</v>
      </c>
      <c r="AB259" s="11">
        <f t="shared" si="62"/>
        <v>0.02</v>
      </c>
      <c r="AC259" s="11">
        <f t="shared" si="63"/>
        <v>0</v>
      </c>
      <c r="AD259" s="11">
        <f t="shared" si="64"/>
        <v>0</v>
      </c>
      <c r="AE259" s="11" t="str">
        <f t="shared" si="65"/>
        <v>Paid in full</v>
      </c>
      <c r="AF259" s="11" t="str">
        <f t="shared" si="54"/>
        <v>Not Applicable</v>
      </c>
      <c r="AG259" s="11" t="str">
        <f t="shared" si="66"/>
        <v>Y</v>
      </c>
      <c r="AH259" s="8" t="str">
        <f t="shared" si="67"/>
        <v>N</v>
      </c>
    </row>
    <row r="260" spans="1:34">
      <c r="A260" s="11">
        <v>259</v>
      </c>
      <c r="B260" s="3" t="s">
        <v>21</v>
      </c>
      <c r="C260" s="3" t="s">
        <v>23</v>
      </c>
      <c r="D260" s="3" t="s">
        <v>22</v>
      </c>
      <c r="E260" s="3" t="s">
        <v>24</v>
      </c>
      <c r="F260" s="3">
        <v>85004</v>
      </c>
      <c r="G260" s="3" t="s">
        <v>27</v>
      </c>
      <c r="H260" s="11" t="s">
        <v>25</v>
      </c>
      <c r="I260" s="11"/>
      <c r="J260" s="3" t="s">
        <v>26</v>
      </c>
      <c r="K260" s="3" t="s">
        <v>28</v>
      </c>
      <c r="L260" s="3" t="s">
        <v>287</v>
      </c>
      <c r="M260" s="3">
        <v>6</v>
      </c>
      <c r="N260" s="5">
        <v>43117</v>
      </c>
      <c r="O260" s="5">
        <v>43120</v>
      </c>
      <c r="P260" s="5">
        <v>43301</v>
      </c>
      <c r="Q260" s="5">
        <v>43301</v>
      </c>
      <c r="R260" s="8">
        <f t="shared" si="55"/>
        <v>43301</v>
      </c>
      <c r="S260" s="11"/>
      <c r="T260" s="8">
        <f t="shared" si="56"/>
        <v>43301</v>
      </c>
      <c r="U260" s="11" t="str">
        <f t="shared" si="57"/>
        <v>RN</v>
      </c>
      <c r="V260" s="11">
        <f>'cn(past)'!V259</f>
        <v>0</v>
      </c>
      <c r="W260" s="11">
        <f t="shared" si="58"/>
        <v>0</v>
      </c>
      <c r="X260" s="11">
        <f t="shared" si="59"/>
        <v>0</v>
      </c>
      <c r="Y260" s="11">
        <f t="shared" si="60"/>
        <v>0</v>
      </c>
      <c r="Z260" s="11"/>
      <c r="AA260" s="11">
        <f t="shared" si="61"/>
        <v>0</v>
      </c>
      <c r="AB260" s="11">
        <f t="shared" si="62"/>
        <v>0.02</v>
      </c>
      <c r="AC260" s="11">
        <f t="shared" si="63"/>
        <v>0</v>
      </c>
      <c r="AD260" s="11">
        <f t="shared" si="64"/>
        <v>0</v>
      </c>
      <c r="AE260" s="11" t="str">
        <f t="shared" si="65"/>
        <v>Paid in full</v>
      </c>
      <c r="AF260" s="11" t="str">
        <f t="shared" si="54"/>
        <v>Not Applicable</v>
      </c>
      <c r="AG260" s="11" t="str">
        <f t="shared" si="66"/>
        <v>Y</v>
      </c>
      <c r="AH260" s="8" t="str">
        <f t="shared" si="67"/>
        <v>N</v>
      </c>
    </row>
    <row r="261" spans="1:34">
      <c r="A261" s="11">
        <v>260</v>
      </c>
      <c r="B261" s="3" t="s">
        <v>21</v>
      </c>
      <c r="C261" s="3" t="s">
        <v>23</v>
      </c>
      <c r="D261" s="3" t="s">
        <v>22</v>
      </c>
      <c r="E261" s="3" t="s">
        <v>24</v>
      </c>
      <c r="F261" s="3">
        <v>85004</v>
      </c>
      <c r="G261" s="3" t="s">
        <v>27</v>
      </c>
      <c r="H261" s="11" t="s">
        <v>25</v>
      </c>
      <c r="I261" s="11"/>
      <c r="J261" s="3" t="s">
        <v>26</v>
      </c>
      <c r="K261" s="3" t="s">
        <v>28</v>
      </c>
      <c r="L261" s="3" t="s">
        <v>288</v>
      </c>
      <c r="M261" s="3">
        <v>6</v>
      </c>
      <c r="N261" s="5">
        <v>43130</v>
      </c>
      <c r="O261" s="5">
        <v>43131</v>
      </c>
      <c r="P261" s="5">
        <v>43312</v>
      </c>
      <c r="Q261" s="5">
        <v>43312</v>
      </c>
      <c r="R261" s="8">
        <f t="shared" si="55"/>
        <v>43312</v>
      </c>
      <c r="S261" s="11"/>
      <c r="T261" s="8">
        <f t="shared" si="56"/>
        <v>43312</v>
      </c>
      <c r="U261" s="11" t="str">
        <f t="shared" si="57"/>
        <v>RN</v>
      </c>
      <c r="V261" s="11">
        <f>'cn(past)'!V260</f>
        <v>0</v>
      </c>
      <c r="W261" s="11">
        <f t="shared" si="58"/>
        <v>0</v>
      </c>
      <c r="X261" s="11">
        <f t="shared" si="59"/>
        <v>0</v>
      </c>
      <c r="Y261" s="11">
        <f t="shared" si="60"/>
        <v>0</v>
      </c>
      <c r="Z261" s="11"/>
      <c r="AA261" s="11">
        <f t="shared" si="61"/>
        <v>0</v>
      </c>
      <c r="AB261" s="11">
        <f t="shared" si="62"/>
        <v>0.02</v>
      </c>
      <c r="AC261" s="11">
        <f t="shared" si="63"/>
        <v>0</v>
      </c>
      <c r="AD261" s="11">
        <f t="shared" si="64"/>
        <v>0</v>
      </c>
      <c r="AE261" s="11" t="str">
        <f t="shared" si="65"/>
        <v>Paid in full</v>
      </c>
      <c r="AF261" s="11" t="str">
        <f t="shared" si="54"/>
        <v>Not Applicable</v>
      </c>
      <c r="AG261" s="11" t="str">
        <f t="shared" si="66"/>
        <v>Y</v>
      </c>
      <c r="AH261" s="8" t="str">
        <f t="shared" si="67"/>
        <v>N</v>
      </c>
    </row>
    <row r="262" spans="1:34">
      <c r="A262" s="11">
        <v>261</v>
      </c>
      <c r="B262" s="3" t="s">
        <v>21</v>
      </c>
      <c r="C262" s="3" t="s">
        <v>23</v>
      </c>
      <c r="D262" s="3" t="s">
        <v>22</v>
      </c>
      <c r="E262" s="3" t="s">
        <v>24</v>
      </c>
      <c r="F262" s="3">
        <v>85004</v>
      </c>
      <c r="G262" s="3" t="s">
        <v>27</v>
      </c>
      <c r="H262" s="11" t="s">
        <v>25</v>
      </c>
      <c r="I262" s="11"/>
      <c r="J262" s="3" t="s">
        <v>26</v>
      </c>
      <c r="K262" s="3" t="s">
        <v>28</v>
      </c>
      <c r="L262" s="3" t="s">
        <v>289</v>
      </c>
      <c r="M262" s="3">
        <v>6</v>
      </c>
      <c r="N262" s="5">
        <v>43047</v>
      </c>
      <c r="O262" s="5">
        <v>43049</v>
      </c>
      <c r="P262" s="5">
        <v>43230</v>
      </c>
      <c r="Q262" s="5">
        <v>43230</v>
      </c>
      <c r="R262" s="8">
        <f t="shared" si="55"/>
        <v>43230</v>
      </c>
      <c r="S262" s="11"/>
      <c r="T262" s="8">
        <f t="shared" si="56"/>
        <v>43230</v>
      </c>
      <c r="U262" s="11" t="str">
        <f t="shared" si="57"/>
        <v>RN</v>
      </c>
      <c r="V262" s="11">
        <f>'cn(past)'!V261</f>
        <v>0</v>
      </c>
      <c r="W262" s="11">
        <f t="shared" si="58"/>
        <v>0</v>
      </c>
      <c r="X262" s="11">
        <f t="shared" si="59"/>
        <v>0</v>
      </c>
      <c r="Y262" s="11">
        <f t="shared" si="60"/>
        <v>0</v>
      </c>
      <c r="Z262" s="11"/>
      <c r="AA262" s="11">
        <f t="shared" si="61"/>
        <v>0</v>
      </c>
      <c r="AB262" s="11">
        <f t="shared" si="62"/>
        <v>0.02</v>
      </c>
      <c r="AC262" s="11">
        <f t="shared" si="63"/>
        <v>0</v>
      </c>
      <c r="AD262" s="11">
        <f t="shared" si="64"/>
        <v>0</v>
      </c>
      <c r="AE262" s="11" t="str">
        <f t="shared" si="65"/>
        <v>Paid in full</v>
      </c>
      <c r="AF262" s="11" t="str">
        <f t="shared" si="54"/>
        <v>Not Applicable</v>
      </c>
      <c r="AG262" s="11" t="str">
        <f t="shared" si="66"/>
        <v>Y</v>
      </c>
      <c r="AH262" s="8" t="str">
        <f t="shared" si="67"/>
        <v>N</v>
      </c>
    </row>
    <row r="263" spans="1:34">
      <c r="A263" s="11">
        <v>262</v>
      </c>
      <c r="B263" s="3" t="s">
        <v>21</v>
      </c>
      <c r="C263" s="3" t="s">
        <v>23</v>
      </c>
      <c r="D263" s="3" t="s">
        <v>22</v>
      </c>
      <c r="E263" s="3" t="s">
        <v>24</v>
      </c>
      <c r="F263" s="3">
        <v>85004</v>
      </c>
      <c r="G263" s="3" t="s">
        <v>27</v>
      </c>
      <c r="H263" s="11" t="s">
        <v>25</v>
      </c>
      <c r="I263" s="11"/>
      <c r="J263" s="3" t="s">
        <v>26</v>
      </c>
      <c r="K263" s="3" t="s">
        <v>28</v>
      </c>
      <c r="L263" s="3" t="s">
        <v>290</v>
      </c>
      <c r="M263" s="3">
        <v>6</v>
      </c>
      <c r="N263" s="5">
        <v>43107</v>
      </c>
      <c r="O263" s="5">
        <v>43110</v>
      </c>
      <c r="P263" s="5">
        <v>43291</v>
      </c>
      <c r="Q263" s="5">
        <v>43291</v>
      </c>
      <c r="R263" s="8">
        <f t="shared" si="55"/>
        <v>43291</v>
      </c>
      <c r="S263" s="11"/>
      <c r="T263" s="8">
        <f t="shared" si="56"/>
        <v>43291</v>
      </c>
      <c r="U263" s="11" t="str">
        <f t="shared" si="57"/>
        <v>RN</v>
      </c>
      <c r="V263" s="11">
        <f>'cn(past)'!V262</f>
        <v>0</v>
      </c>
      <c r="W263" s="11">
        <f t="shared" si="58"/>
        <v>0</v>
      </c>
      <c r="X263" s="11">
        <f t="shared" si="59"/>
        <v>0</v>
      </c>
      <c r="Y263" s="11">
        <f t="shared" si="60"/>
        <v>0</v>
      </c>
      <c r="Z263" s="11"/>
      <c r="AA263" s="11">
        <f t="shared" si="61"/>
        <v>0</v>
      </c>
      <c r="AB263" s="11">
        <f t="shared" si="62"/>
        <v>0.02</v>
      </c>
      <c r="AC263" s="11">
        <f t="shared" si="63"/>
        <v>0</v>
      </c>
      <c r="AD263" s="11">
        <f t="shared" si="64"/>
        <v>0</v>
      </c>
      <c r="AE263" s="11" t="str">
        <f t="shared" si="65"/>
        <v>Paid in full</v>
      </c>
      <c r="AF263" s="11" t="str">
        <f t="shared" si="54"/>
        <v>Not Applicable</v>
      </c>
      <c r="AG263" s="11" t="str">
        <f t="shared" si="66"/>
        <v>Y</v>
      </c>
      <c r="AH263" s="8" t="str">
        <f t="shared" si="67"/>
        <v>N</v>
      </c>
    </row>
    <row r="264" spans="1:34">
      <c r="A264" s="11">
        <v>263</v>
      </c>
      <c r="B264" s="3" t="s">
        <v>21</v>
      </c>
      <c r="C264" s="3" t="s">
        <v>23</v>
      </c>
      <c r="D264" s="3" t="s">
        <v>22</v>
      </c>
      <c r="E264" s="3" t="s">
        <v>24</v>
      </c>
      <c r="F264" s="3">
        <v>85004</v>
      </c>
      <c r="G264" s="3" t="s">
        <v>27</v>
      </c>
      <c r="H264" s="11" t="s">
        <v>25</v>
      </c>
      <c r="I264" s="11"/>
      <c r="J264" s="3" t="s">
        <v>26</v>
      </c>
      <c r="K264" s="3" t="s">
        <v>28</v>
      </c>
      <c r="L264" s="3" t="s">
        <v>291</v>
      </c>
      <c r="M264" s="3">
        <v>6</v>
      </c>
      <c r="N264" s="5">
        <v>43104</v>
      </c>
      <c r="O264" s="5">
        <v>43106</v>
      </c>
      <c r="P264" s="5">
        <v>43287</v>
      </c>
      <c r="Q264" s="5">
        <v>43287</v>
      </c>
      <c r="R264" s="8">
        <f t="shared" ref="R264:R295" si="68">Q264</f>
        <v>43287</v>
      </c>
      <c r="S264" s="11"/>
      <c r="T264" s="8">
        <f t="shared" ref="T264:T295" si="69">R264</f>
        <v>43287</v>
      </c>
      <c r="U264" s="11" t="str">
        <f t="shared" si="57"/>
        <v>RN</v>
      </c>
      <c r="V264" s="11">
        <f>'cn(past)'!V263</f>
        <v>0</v>
      </c>
      <c r="W264" s="11">
        <f t="shared" si="58"/>
        <v>0</v>
      </c>
      <c r="X264" s="11">
        <f t="shared" si="59"/>
        <v>0</v>
      </c>
      <c r="Y264" s="11">
        <f t="shared" si="60"/>
        <v>0</v>
      </c>
      <c r="Z264" s="11"/>
      <c r="AA264" s="11">
        <f t="shared" si="61"/>
        <v>0</v>
      </c>
      <c r="AB264" s="11">
        <f t="shared" si="62"/>
        <v>0.02</v>
      </c>
      <c r="AC264" s="11">
        <f t="shared" si="63"/>
        <v>0</v>
      </c>
      <c r="AD264" s="11">
        <f t="shared" si="64"/>
        <v>0</v>
      </c>
      <c r="AE264" s="11" t="str">
        <f t="shared" si="65"/>
        <v>Paid in full</v>
      </c>
      <c r="AF264" s="11" t="str">
        <f t="shared" si="54"/>
        <v>Not Applicable</v>
      </c>
      <c r="AG264" s="11" t="str">
        <f t="shared" si="66"/>
        <v>Y</v>
      </c>
      <c r="AH264" s="8" t="str">
        <f t="shared" si="67"/>
        <v>N</v>
      </c>
    </row>
    <row r="265" spans="1:34">
      <c r="A265" s="11">
        <v>264</v>
      </c>
      <c r="B265" s="3" t="s">
        <v>21</v>
      </c>
      <c r="C265" s="3" t="s">
        <v>23</v>
      </c>
      <c r="D265" s="3" t="s">
        <v>22</v>
      </c>
      <c r="E265" s="3" t="s">
        <v>24</v>
      </c>
      <c r="F265" s="3">
        <v>85004</v>
      </c>
      <c r="G265" s="3" t="s">
        <v>27</v>
      </c>
      <c r="H265" s="11" t="s">
        <v>25</v>
      </c>
      <c r="I265" s="11"/>
      <c r="J265" s="3" t="s">
        <v>26</v>
      </c>
      <c r="K265" s="3" t="s">
        <v>28</v>
      </c>
      <c r="L265" s="3" t="s">
        <v>292</v>
      </c>
      <c r="M265" s="3">
        <v>6</v>
      </c>
      <c r="N265" s="5">
        <v>43110</v>
      </c>
      <c r="O265" s="5">
        <v>43115</v>
      </c>
      <c r="P265" s="5">
        <v>43296</v>
      </c>
      <c r="Q265" s="5">
        <v>43296</v>
      </c>
      <c r="R265" s="8">
        <f t="shared" si="68"/>
        <v>43296</v>
      </c>
      <c r="S265" s="11"/>
      <c r="T265" s="8">
        <f t="shared" si="69"/>
        <v>43296</v>
      </c>
      <c r="U265" s="11" t="str">
        <f t="shared" si="57"/>
        <v>RN</v>
      </c>
      <c r="V265" s="11">
        <f>'cn(past)'!V264</f>
        <v>0</v>
      </c>
      <c r="W265" s="11">
        <f t="shared" si="58"/>
        <v>0</v>
      </c>
      <c r="X265" s="11">
        <f t="shared" si="59"/>
        <v>0</v>
      </c>
      <c r="Y265" s="11">
        <f t="shared" si="60"/>
        <v>0</v>
      </c>
      <c r="Z265" s="11"/>
      <c r="AA265" s="11">
        <f t="shared" si="61"/>
        <v>0</v>
      </c>
      <c r="AB265" s="11">
        <f t="shared" si="62"/>
        <v>0.02</v>
      </c>
      <c r="AC265" s="11">
        <f t="shared" si="63"/>
        <v>0</v>
      </c>
      <c r="AD265" s="11">
        <f t="shared" si="64"/>
        <v>0</v>
      </c>
      <c r="AE265" s="11" t="str">
        <f t="shared" si="65"/>
        <v>Paid in full</v>
      </c>
      <c r="AF265" s="11" t="str">
        <f t="shared" si="54"/>
        <v>Not Applicable</v>
      </c>
      <c r="AG265" s="11" t="str">
        <f t="shared" si="66"/>
        <v>Y</v>
      </c>
      <c r="AH265" s="8" t="str">
        <f t="shared" si="67"/>
        <v>N</v>
      </c>
    </row>
    <row r="266" spans="1:34">
      <c r="A266" s="11">
        <v>265</v>
      </c>
      <c r="B266" s="3" t="s">
        <v>21</v>
      </c>
      <c r="C266" s="3" t="s">
        <v>23</v>
      </c>
      <c r="D266" s="3" t="s">
        <v>22</v>
      </c>
      <c r="E266" s="3" t="s">
        <v>24</v>
      </c>
      <c r="F266" s="3">
        <v>85004</v>
      </c>
      <c r="G266" s="3" t="s">
        <v>27</v>
      </c>
      <c r="H266" s="11" t="s">
        <v>25</v>
      </c>
      <c r="I266" s="11"/>
      <c r="J266" s="3" t="s">
        <v>26</v>
      </c>
      <c r="K266" s="3" t="s">
        <v>28</v>
      </c>
      <c r="L266" s="3" t="s">
        <v>293</v>
      </c>
      <c r="M266" s="3">
        <v>6</v>
      </c>
      <c r="N266" s="5">
        <v>43116</v>
      </c>
      <c r="O266" s="5">
        <v>43120</v>
      </c>
      <c r="P266" s="5">
        <v>43301</v>
      </c>
      <c r="Q266" s="5">
        <v>43301</v>
      </c>
      <c r="R266" s="8">
        <f t="shared" si="68"/>
        <v>43301</v>
      </c>
      <c r="S266" s="11"/>
      <c r="T266" s="8">
        <f t="shared" si="69"/>
        <v>43301</v>
      </c>
      <c r="U266" s="11" t="str">
        <f t="shared" si="57"/>
        <v>RN</v>
      </c>
      <c r="V266" s="11">
        <f>'cn(past)'!V265</f>
        <v>0</v>
      </c>
      <c r="W266" s="11">
        <f t="shared" si="58"/>
        <v>0</v>
      </c>
      <c r="X266" s="11">
        <f t="shared" si="59"/>
        <v>0</v>
      </c>
      <c r="Y266" s="11">
        <f t="shared" si="60"/>
        <v>0</v>
      </c>
      <c r="Z266" s="11"/>
      <c r="AA266" s="11">
        <f t="shared" si="61"/>
        <v>0</v>
      </c>
      <c r="AB266" s="11">
        <f t="shared" si="62"/>
        <v>0.02</v>
      </c>
      <c r="AC266" s="11">
        <f t="shared" si="63"/>
        <v>0</v>
      </c>
      <c r="AD266" s="11">
        <f t="shared" si="64"/>
        <v>0</v>
      </c>
      <c r="AE266" s="11" t="str">
        <f t="shared" si="65"/>
        <v>Paid in full</v>
      </c>
      <c r="AF266" s="11" t="str">
        <f t="shared" si="54"/>
        <v>Not Applicable</v>
      </c>
      <c r="AG266" s="11" t="str">
        <f t="shared" si="66"/>
        <v>Y</v>
      </c>
      <c r="AH266" s="8" t="str">
        <f t="shared" si="67"/>
        <v>N</v>
      </c>
    </row>
    <row r="267" spans="1:34">
      <c r="A267" s="11">
        <v>266</v>
      </c>
      <c r="B267" s="3" t="s">
        <v>21</v>
      </c>
      <c r="C267" s="3" t="s">
        <v>23</v>
      </c>
      <c r="D267" s="3" t="s">
        <v>22</v>
      </c>
      <c r="E267" s="3" t="s">
        <v>24</v>
      </c>
      <c r="F267" s="3">
        <v>85004</v>
      </c>
      <c r="G267" s="3" t="s">
        <v>27</v>
      </c>
      <c r="H267" s="11" t="s">
        <v>25</v>
      </c>
      <c r="I267" s="11"/>
      <c r="J267" s="3" t="s">
        <v>26</v>
      </c>
      <c r="K267" s="3" t="s">
        <v>28</v>
      </c>
      <c r="L267" s="3" t="s">
        <v>294</v>
      </c>
      <c r="M267" s="3">
        <v>6</v>
      </c>
      <c r="N267" s="5">
        <v>43072</v>
      </c>
      <c r="O267" s="5">
        <v>43075</v>
      </c>
      <c r="P267" s="5">
        <v>43257</v>
      </c>
      <c r="Q267" s="5">
        <v>43257</v>
      </c>
      <c r="R267" s="8">
        <f t="shared" si="68"/>
        <v>43257</v>
      </c>
      <c r="S267" s="11"/>
      <c r="T267" s="8">
        <f t="shared" si="69"/>
        <v>43257</v>
      </c>
      <c r="U267" s="11" t="str">
        <f t="shared" si="57"/>
        <v>RN</v>
      </c>
      <c r="V267" s="11">
        <f>'cn(past)'!V266</f>
        <v>0</v>
      </c>
      <c r="W267" s="11">
        <f t="shared" si="58"/>
        <v>0</v>
      </c>
      <c r="X267" s="11">
        <f t="shared" si="59"/>
        <v>0</v>
      </c>
      <c r="Y267" s="11">
        <f t="shared" si="60"/>
        <v>0</v>
      </c>
      <c r="Z267" s="11"/>
      <c r="AA267" s="11">
        <f t="shared" si="61"/>
        <v>0</v>
      </c>
      <c r="AB267" s="11">
        <f t="shared" si="62"/>
        <v>0.02</v>
      </c>
      <c r="AC267" s="11">
        <f t="shared" si="63"/>
        <v>0</v>
      </c>
      <c r="AD267" s="11">
        <f t="shared" si="64"/>
        <v>0</v>
      </c>
      <c r="AE267" s="11" t="str">
        <f t="shared" si="65"/>
        <v>Paid in full</v>
      </c>
      <c r="AF267" s="11" t="str">
        <f t="shared" si="54"/>
        <v>Not Applicable</v>
      </c>
      <c r="AG267" s="11" t="str">
        <f t="shared" si="66"/>
        <v>Y</v>
      </c>
      <c r="AH267" s="8" t="str">
        <f t="shared" si="67"/>
        <v>N</v>
      </c>
    </row>
    <row r="268" spans="1:34">
      <c r="A268" s="11">
        <v>267</v>
      </c>
      <c r="B268" s="3" t="s">
        <v>21</v>
      </c>
      <c r="C268" s="3" t="s">
        <v>23</v>
      </c>
      <c r="D268" s="3" t="s">
        <v>22</v>
      </c>
      <c r="E268" s="3" t="s">
        <v>24</v>
      </c>
      <c r="F268" s="3">
        <v>85004</v>
      </c>
      <c r="G268" s="3" t="s">
        <v>27</v>
      </c>
      <c r="H268" s="11" t="s">
        <v>25</v>
      </c>
      <c r="I268" s="11"/>
      <c r="J268" s="3" t="s">
        <v>26</v>
      </c>
      <c r="K268" s="3" t="s">
        <v>28</v>
      </c>
      <c r="L268" s="3" t="s">
        <v>295</v>
      </c>
      <c r="M268" s="3">
        <v>6</v>
      </c>
      <c r="N268" s="5">
        <v>42949</v>
      </c>
      <c r="O268" s="5">
        <v>42952</v>
      </c>
      <c r="P268" s="5">
        <v>43136</v>
      </c>
      <c r="Q268" s="5">
        <v>43136</v>
      </c>
      <c r="R268" s="8">
        <f t="shared" si="68"/>
        <v>43136</v>
      </c>
      <c r="S268" s="11"/>
      <c r="T268" s="8">
        <f t="shared" si="69"/>
        <v>43136</v>
      </c>
      <c r="U268" s="11" t="str">
        <f t="shared" si="57"/>
        <v>RN</v>
      </c>
      <c r="V268" s="11">
        <f>'cn(past)'!V267</f>
        <v>0</v>
      </c>
      <c r="W268" s="11">
        <f t="shared" si="58"/>
        <v>0</v>
      </c>
      <c r="X268" s="11">
        <f t="shared" si="59"/>
        <v>0</v>
      </c>
      <c r="Y268" s="11">
        <f t="shared" si="60"/>
        <v>0</v>
      </c>
      <c r="Z268" s="11"/>
      <c r="AA268" s="11">
        <f t="shared" si="61"/>
        <v>0</v>
      </c>
      <c r="AB268" s="11">
        <f t="shared" si="62"/>
        <v>0.02</v>
      </c>
      <c r="AC268" s="11">
        <f t="shared" si="63"/>
        <v>0</v>
      </c>
      <c r="AD268" s="11">
        <f t="shared" si="64"/>
        <v>0</v>
      </c>
      <c r="AE268" s="11" t="str">
        <f t="shared" si="65"/>
        <v>Paid in full</v>
      </c>
      <c r="AF268" s="11" t="str">
        <f t="shared" si="54"/>
        <v>Not Applicable</v>
      </c>
      <c r="AG268" s="11" t="str">
        <f t="shared" si="66"/>
        <v>Y</v>
      </c>
      <c r="AH268" s="8" t="str">
        <f t="shared" si="67"/>
        <v>N</v>
      </c>
    </row>
    <row r="269" spans="1:34">
      <c r="A269" s="11">
        <v>268</v>
      </c>
      <c r="B269" s="3" t="s">
        <v>21</v>
      </c>
      <c r="C269" s="3" t="s">
        <v>23</v>
      </c>
      <c r="D269" s="3" t="s">
        <v>22</v>
      </c>
      <c r="E269" s="3" t="s">
        <v>24</v>
      </c>
      <c r="F269" s="3">
        <v>85004</v>
      </c>
      <c r="G269" s="3" t="s">
        <v>27</v>
      </c>
      <c r="H269" s="11" t="s">
        <v>25</v>
      </c>
      <c r="I269" s="11"/>
      <c r="J269" s="3" t="s">
        <v>26</v>
      </c>
      <c r="K269" s="3" t="s">
        <v>28</v>
      </c>
      <c r="L269" s="3" t="s">
        <v>296</v>
      </c>
      <c r="M269" s="3">
        <v>6</v>
      </c>
      <c r="N269" s="5">
        <v>42982</v>
      </c>
      <c r="O269" s="5">
        <v>42986</v>
      </c>
      <c r="P269" s="5">
        <v>43167</v>
      </c>
      <c r="Q269" s="5">
        <v>43167</v>
      </c>
      <c r="R269" s="8">
        <f t="shared" si="68"/>
        <v>43167</v>
      </c>
      <c r="S269" s="11"/>
      <c r="T269" s="8">
        <f t="shared" si="69"/>
        <v>43167</v>
      </c>
      <c r="U269" s="11" t="str">
        <f t="shared" si="57"/>
        <v>RN</v>
      </c>
      <c r="V269" s="11">
        <f>'cn(past)'!V268</f>
        <v>0</v>
      </c>
      <c r="W269" s="11">
        <f t="shared" si="58"/>
        <v>0</v>
      </c>
      <c r="X269" s="11">
        <f t="shared" si="59"/>
        <v>0</v>
      </c>
      <c r="Y269" s="11">
        <f t="shared" si="60"/>
        <v>0</v>
      </c>
      <c r="Z269" s="11"/>
      <c r="AA269" s="11">
        <f t="shared" si="61"/>
        <v>0</v>
      </c>
      <c r="AB269" s="11">
        <f t="shared" si="62"/>
        <v>0.02</v>
      </c>
      <c r="AC269" s="11">
        <f t="shared" si="63"/>
        <v>0</v>
      </c>
      <c r="AD269" s="11">
        <f t="shared" si="64"/>
        <v>0</v>
      </c>
      <c r="AE269" s="11" t="str">
        <f t="shared" si="65"/>
        <v>Paid in full</v>
      </c>
      <c r="AF269" s="11" t="str">
        <f t="shared" si="54"/>
        <v>Not Applicable</v>
      </c>
      <c r="AG269" s="11" t="str">
        <f t="shared" si="66"/>
        <v>Y</v>
      </c>
      <c r="AH269" s="8" t="str">
        <f t="shared" si="67"/>
        <v>N</v>
      </c>
    </row>
    <row r="270" spans="1:34">
      <c r="A270" s="11">
        <v>269</v>
      </c>
      <c r="B270" s="3" t="s">
        <v>21</v>
      </c>
      <c r="C270" s="3" t="s">
        <v>23</v>
      </c>
      <c r="D270" s="3" t="s">
        <v>22</v>
      </c>
      <c r="E270" s="3" t="s">
        <v>24</v>
      </c>
      <c r="F270" s="3">
        <v>85004</v>
      </c>
      <c r="G270" s="3" t="s">
        <v>27</v>
      </c>
      <c r="H270" s="11" t="s">
        <v>25</v>
      </c>
      <c r="I270" s="11"/>
      <c r="J270" s="3" t="s">
        <v>26</v>
      </c>
      <c r="K270" s="3" t="s">
        <v>28</v>
      </c>
      <c r="L270" s="3" t="s">
        <v>297</v>
      </c>
      <c r="M270" s="3">
        <v>6</v>
      </c>
      <c r="N270" s="5">
        <v>43015</v>
      </c>
      <c r="O270" s="5">
        <v>43018</v>
      </c>
      <c r="P270" s="5">
        <v>43200</v>
      </c>
      <c r="Q270" s="5">
        <v>43200</v>
      </c>
      <c r="R270" s="8">
        <f t="shared" si="68"/>
        <v>43200</v>
      </c>
      <c r="S270" s="11"/>
      <c r="T270" s="8">
        <f t="shared" si="69"/>
        <v>43200</v>
      </c>
      <c r="U270" s="11" t="str">
        <f t="shared" si="57"/>
        <v>RN</v>
      </c>
      <c r="V270" s="11">
        <f>'cn(past)'!V269</f>
        <v>0</v>
      </c>
      <c r="W270" s="11">
        <f t="shared" si="58"/>
        <v>0</v>
      </c>
      <c r="X270" s="11">
        <f t="shared" si="59"/>
        <v>0</v>
      </c>
      <c r="Y270" s="11">
        <f t="shared" si="60"/>
        <v>0</v>
      </c>
      <c r="Z270" s="11"/>
      <c r="AA270" s="11">
        <f t="shared" si="61"/>
        <v>0</v>
      </c>
      <c r="AB270" s="11">
        <f t="shared" si="62"/>
        <v>0.02</v>
      </c>
      <c r="AC270" s="11">
        <f t="shared" si="63"/>
        <v>0</v>
      </c>
      <c r="AD270" s="11">
        <f t="shared" si="64"/>
        <v>0</v>
      </c>
      <c r="AE270" s="11" t="str">
        <f t="shared" si="65"/>
        <v>Paid in full</v>
      </c>
      <c r="AF270" s="11" t="str">
        <f t="shared" si="54"/>
        <v>Not Applicable</v>
      </c>
      <c r="AG270" s="11" t="str">
        <f t="shared" si="66"/>
        <v>Y</v>
      </c>
      <c r="AH270" s="8" t="str">
        <f t="shared" si="67"/>
        <v>N</v>
      </c>
    </row>
    <row r="271" spans="1:34">
      <c r="A271" s="11">
        <v>270</v>
      </c>
      <c r="B271" s="3" t="s">
        <v>21</v>
      </c>
      <c r="C271" s="3" t="s">
        <v>23</v>
      </c>
      <c r="D271" s="3" t="s">
        <v>22</v>
      </c>
      <c r="E271" s="3" t="s">
        <v>24</v>
      </c>
      <c r="F271" s="3">
        <v>85004</v>
      </c>
      <c r="G271" s="3" t="s">
        <v>27</v>
      </c>
      <c r="H271" s="11" t="s">
        <v>25</v>
      </c>
      <c r="I271" s="11"/>
      <c r="J271" s="3" t="s">
        <v>26</v>
      </c>
      <c r="K271" s="3" t="s">
        <v>28</v>
      </c>
      <c r="L271" s="3" t="s">
        <v>298</v>
      </c>
      <c r="M271" s="3">
        <v>6</v>
      </c>
      <c r="N271" s="5">
        <v>43048</v>
      </c>
      <c r="O271" s="5">
        <v>43054</v>
      </c>
      <c r="P271" s="5">
        <v>43235</v>
      </c>
      <c r="Q271" s="5">
        <v>43235</v>
      </c>
      <c r="R271" s="8">
        <f t="shared" si="68"/>
        <v>43235</v>
      </c>
      <c r="S271" s="11"/>
      <c r="T271" s="8">
        <f t="shared" si="69"/>
        <v>43235</v>
      </c>
      <c r="U271" s="11" t="str">
        <f t="shared" si="57"/>
        <v>RN</v>
      </c>
      <c r="V271" s="11">
        <f>'cn(past)'!V270</f>
        <v>0</v>
      </c>
      <c r="W271" s="11">
        <f t="shared" si="58"/>
        <v>0</v>
      </c>
      <c r="X271" s="11">
        <f t="shared" si="59"/>
        <v>0</v>
      </c>
      <c r="Y271" s="11">
        <f t="shared" si="60"/>
        <v>0</v>
      </c>
      <c r="Z271" s="11"/>
      <c r="AA271" s="11">
        <f t="shared" si="61"/>
        <v>0</v>
      </c>
      <c r="AB271" s="11">
        <f t="shared" si="62"/>
        <v>0.02</v>
      </c>
      <c r="AC271" s="11">
        <f t="shared" si="63"/>
        <v>0</v>
      </c>
      <c r="AD271" s="11">
        <f t="shared" si="64"/>
        <v>0</v>
      </c>
      <c r="AE271" s="11" t="str">
        <f t="shared" si="65"/>
        <v>Paid in full</v>
      </c>
      <c r="AF271" s="11" t="str">
        <f t="shared" si="54"/>
        <v>Not Applicable</v>
      </c>
      <c r="AG271" s="11" t="str">
        <f t="shared" si="66"/>
        <v>Y</v>
      </c>
      <c r="AH271" s="8" t="str">
        <f t="shared" si="67"/>
        <v>N</v>
      </c>
    </row>
    <row r="272" spans="1:34">
      <c r="A272" s="11">
        <v>271</v>
      </c>
      <c r="B272" s="3" t="s">
        <v>21</v>
      </c>
      <c r="C272" s="3" t="s">
        <v>23</v>
      </c>
      <c r="D272" s="3" t="s">
        <v>22</v>
      </c>
      <c r="E272" s="3" t="s">
        <v>24</v>
      </c>
      <c r="F272" s="3">
        <v>85004</v>
      </c>
      <c r="G272" s="3" t="s">
        <v>27</v>
      </c>
      <c r="H272" s="11" t="s">
        <v>25</v>
      </c>
      <c r="I272" s="11"/>
      <c r="J272" s="3" t="s">
        <v>26</v>
      </c>
      <c r="K272" s="3" t="s">
        <v>28</v>
      </c>
      <c r="L272" s="3" t="s">
        <v>299</v>
      </c>
      <c r="M272" s="3">
        <v>6</v>
      </c>
      <c r="N272" s="5">
        <v>43127</v>
      </c>
      <c r="O272" s="5">
        <v>43130</v>
      </c>
      <c r="P272" s="5">
        <v>43311</v>
      </c>
      <c r="Q272" s="5">
        <v>43311</v>
      </c>
      <c r="R272" s="8">
        <f t="shared" si="68"/>
        <v>43311</v>
      </c>
      <c r="S272" s="11"/>
      <c r="T272" s="8">
        <f t="shared" si="69"/>
        <v>43311</v>
      </c>
      <c r="U272" s="11" t="str">
        <f t="shared" si="57"/>
        <v>RN</v>
      </c>
      <c r="V272" s="11">
        <f>'cn(past)'!V271</f>
        <v>0</v>
      </c>
      <c r="W272" s="11">
        <f t="shared" si="58"/>
        <v>0</v>
      </c>
      <c r="X272" s="11">
        <f t="shared" si="59"/>
        <v>0</v>
      </c>
      <c r="Y272" s="11">
        <f t="shared" si="60"/>
        <v>0</v>
      </c>
      <c r="Z272" s="11"/>
      <c r="AA272" s="11">
        <f t="shared" si="61"/>
        <v>0</v>
      </c>
      <c r="AB272" s="11">
        <f t="shared" si="62"/>
        <v>0.02</v>
      </c>
      <c r="AC272" s="11">
        <f t="shared" si="63"/>
        <v>0</v>
      </c>
      <c r="AD272" s="11">
        <f t="shared" si="64"/>
        <v>0</v>
      </c>
      <c r="AE272" s="11" t="str">
        <f t="shared" si="65"/>
        <v>Paid in full</v>
      </c>
      <c r="AF272" s="11" t="str">
        <f t="shared" si="54"/>
        <v>Not Applicable</v>
      </c>
      <c r="AG272" s="11" t="str">
        <f t="shared" si="66"/>
        <v>Y</v>
      </c>
      <c r="AH272" s="8" t="str">
        <f t="shared" si="67"/>
        <v>N</v>
      </c>
    </row>
    <row r="273" spans="1:34">
      <c r="A273" s="11">
        <v>272</v>
      </c>
      <c r="B273" s="3" t="s">
        <v>21</v>
      </c>
      <c r="C273" s="3" t="s">
        <v>23</v>
      </c>
      <c r="D273" s="3" t="s">
        <v>22</v>
      </c>
      <c r="E273" s="3" t="s">
        <v>24</v>
      </c>
      <c r="F273" s="3">
        <v>85004</v>
      </c>
      <c r="G273" s="3" t="s">
        <v>27</v>
      </c>
      <c r="H273" s="11" t="s">
        <v>25</v>
      </c>
      <c r="I273" s="11"/>
      <c r="J273" s="3" t="s">
        <v>26</v>
      </c>
      <c r="K273" s="3" t="s">
        <v>28</v>
      </c>
      <c r="L273" s="3" t="s">
        <v>300</v>
      </c>
      <c r="M273" s="3">
        <v>6</v>
      </c>
      <c r="N273" s="5">
        <v>43104</v>
      </c>
      <c r="O273" s="5">
        <v>43109</v>
      </c>
      <c r="P273" s="5">
        <v>43290</v>
      </c>
      <c r="Q273" s="5">
        <v>43290</v>
      </c>
      <c r="R273" s="8">
        <f t="shared" si="68"/>
        <v>43290</v>
      </c>
      <c r="S273" s="11"/>
      <c r="T273" s="8">
        <f t="shared" si="69"/>
        <v>43290</v>
      </c>
      <c r="U273" s="11" t="str">
        <f t="shared" si="57"/>
        <v>RN</v>
      </c>
      <c r="V273" s="11">
        <f>'cn(past)'!V272</f>
        <v>0</v>
      </c>
      <c r="W273" s="11">
        <f t="shared" si="58"/>
        <v>0</v>
      </c>
      <c r="X273" s="11">
        <f t="shared" si="59"/>
        <v>0</v>
      </c>
      <c r="Y273" s="11">
        <f t="shared" si="60"/>
        <v>0</v>
      </c>
      <c r="Z273" s="11"/>
      <c r="AA273" s="11">
        <f t="shared" si="61"/>
        <v>0</v>
      </c>
      <c r="AB273" s="11">
        <f t="shared" si="62"/>
        <v>0.02</v>
      </c>
      <c r="AC273" s="11">
        <f t="shared" si="63"/>
        <v>0</v>
      </c>
      <c r="AD273" s="11">
        <f t="shared" si="64"/>
        <v>0</v>
      </c>
      <c r="AE273" s="11" t="str">
        <f t="shared" si="65"/>
        <v>Paid in full</v>
      </c>
      <c r="AF273" s="11" t="str">
        <f t="shared" si="54"/>
        <v>Not Applicable</v>
      </c>
      <c r="AG273" s="11" t="str">
        <f t="shared" si="66"/>
        <v>Y</v>
      </c>
      <c r="AH273" s="8" t="str">
        <f t="shared" si="67"/>
        <v>N</v>
      </c>
    </row>
    <row r="274" spans="1:34">
      <c r="A274" s="11">
        <v>273</v>
      </c>
      <c r="B274" s="3" t="s">
        <v>21</v>
      </c>
      <c r="C274" s="3" t="s">
        <v>23</v>
      </c>
      <c r="D274" s="3" t="s">
        <v>22</v>
      </c>
      <c r="E274" s="3" t="s">
        <v>24</v>
      </c>
      <c r="F274" s="3">
        <v>85004</v>
      </c>
      <c r="G274" s="3" t="s">
        <v>27</v>
      </c>
      <c r="H274" s="11" t="s">
        <v>25</v>
      </c>
      <c r="I274" s="11"/>
      <c r="J274" s="3" t="s">
        <v>26</v>
      </c>
      <c r="K274" s="3" t="s">
        <v>28</v>
      </c>
      <c r="L274" s="3" t="s">
        <v>301</v>
      </c>
      <c r="M274" s="3">
        <v>6</v>
      </c>
      <c r="N274" s="5">
        <v>43007</v>
      </c>
      <c r="O274" s="5">
        <v>43008</v>
      </c>
      <c r="P274" s="5">
        <v>43189</v>
      </c>
      <c r="Q274" s="5">
        <v>43189</v>
      </c>
      <c r="R274" s="8">
        <f t="shared" si="68"/>
        <v>43189</v>
      </c>
      <c r="S274" s="11"/>
      <c r="T274" s="8">
        <f t="shared" si="69"/>
        <v>43189</v>
      </c>
      <c r="U274" s="11" t="str">
        <f t="shared" si="57"/>
        <v>RN</v>
      </c>
      <c r="V274" s="11">
        <f>'cn(past)'!V273</f>
        <v>0</v>
      </c>
      <c r="W274" s="11">
        <f t="shared" si="58"/>
        <v>0</v>
      </c>
      <c r="X274" s="11">
        <f t="shared" si="59"/>
        <v>0</v>
      </c>
      <c r="Y274" s="11">
        <f t="shared" si="60"/>
        <v>0</v>
      </c>
      <c r="Z274" s="11"/>
      <c r="AA274" s="11">
        <f t="shared" si="61"/>
        <v>0</v>
      </c>
      <c r="AB274" s="11">
        <f t="shared" si="62"/>
        <v>0.02</v>
      </c>
      <c r="AC274" s="11">
        <f t="shared" si="63"/>
        <v>0</v>
      </c>
      <c r="AD274" s="11">
        <f t="shared" si="64"/>
        <v>0</v>
      </c>
      <c r="AE274" s="11" t="str">
        <f t="shared" si="65"/>
        <v>Paid in full</v>
      </c>
      <c r="AF274" s="11" t="str">
        <f t="shared" si="54"/>
        <v>Not Applicable</v>
      </c>
      <c r="AG274" s="11" t="str">
        <f t="shared" si="66"/>
        <v>Y</v>
      </c>
      <c r="AH274" s="8" t="str">
        <f t="shared" si="67"/>
        <v>N</v>
      </c>
    </row>
    <row r="275" spans="1:34">
      <c r="A275" s="11">
        <v>274</v>
      </c>
      <c r="B275" s="3" t="s">
        <v>21</v>
      </c>
      <c r="C275" s="3" t="s">
        <v>23</v>
      </c>
      <c r="D275" s="3" t="s">
        <v>22</v>
      </c>
      <c r="E275" s="3" t="s">
        <v>24</v>
      </c>
      <c r="F275" s="3">
        <v>85004</v>
      </c>
      <c r="G275" s="3" t="s">
        <v>27</v>
      </c>
      <c r="H275" s="11" t="s">
        <v>25</v>
      </c>
      <c r="I275" s="11"/>
      <c r="J275" s="3" t="s">
        <v>26</v>
      </c>
      <c r="K275" s="3" t="s">
        <v>28</v>
      </c>
      <c r="L275" s="3" t="s">
        <v>302</v>
      </c>
      <c r="M275" s="3">
        <v>6</v>
      </c>
      <c r="N275" s="5">
        <v>43049</v>
      </c>
      <c r="O275" s="5">
        <v>43054</v>
      </c>
      <c r="P275" s="5">
        <v>43235</v>
      </c>
      <c r="Q275" s="5">
        <v>43235</v>
      </c>
      <c r="R275" s="8">
        <f t="shared" si="68"/>
        <v>43235</v>
      </c>
      <c r="S275" s="11"/>
      <c r="T275" s="8">
        <f t="shared" si="69"/>
        <v>43235</v>
      </c>
      <c r="U275" s="11" t="str">
        <f t="shared" si="57"/>
        <v>RN</v>
      </c>
      <c r="V275" s="11">
        <f>'cn(past)'!V274</f>
        <v>0</v>
      </c>
      <c r="W275" s="11">
        <f t="shared" si="58"/>
        <v>0</v>
      </c>
      <c r="X275" s="11">
        <f t="shared" si="59"/>
        <v>0</v>
      </c>
      <c r="Y275" s="11">
        <f t="shared" si="60"/>
        <v>0</v>
      </c>
      <c r="Z275" s="11"/>
      <c r="AA275" s="11">
        <f t="shared" si="61"/>
        <v>0</v>
      </c>
      <c r="AB275" s="11">
        <f t="shared" si="62"/>
        <v>0.02</v>
      </c>
      <c r="AC275" s="11">
        <f t="shared" si="63"/>
        <v>0</v>
      </c>
      <c r="AD275" s="11">
        <f t="shared" si="64"/>
        <v>0</v>
      </c>
      <c r="AE275" s="11" t="str">
        <f t="shared" si="65"/>
        <v>Paid in full</v>
      </c>
      <c r="AF275" s="11" t="str">
        <f t="shared" si="54"/>
        <v>Not Applicable</v>
      </c>
      <c r="AG275" s="11" t="str">
        <f t="shared" si="66"/>
        <v>Y</v>
      </c>
      <c r="AH275" s="8" t="str">
        <f t="shared" si="67"/>
        <v>N</v>
      </c>
    </row>
    <row r="276" spans="1:34">
      <c r="A276" s="11">
        <v>275</v>
      </c>
      <c r="B276" s="3" t="s">
        <v>21</v>
      </c>
      <c r="C276" s="3" t="s">
        <v>23</v>
      </c>
      <c r="D276" s="3" t="s">
        <v>22</v>
      </c>
      <c r="E276" s="3" t="s">
        <v>24</v>
      </c>
      <c r="F276" s="3">
        <v>85004</v>
      </c>
      <c r="G276" s="3" t="s">
        <v>27</v>
      </c>
      <c r="H276" s="11" t="s">
        <v>25</v>
      </c>
      <c r="I276" s="11"/>
      <c r="J276" s="3" t="s">
        <v>26</v>
      </c>
      <c r="K276" s="3" t="s">
        <v>28</v>
      </c>
      <c r="L276" s="3" t="s">
        <v>303</v>
      </c>
      <c r="M276" s="3">
        <v>6</v>
      </c>
      <c r="N276" s="5">
        <v>43075</v>
      </c>
      <c r="O276" s="5">
        <v>43079</v>
      </c>
      <c r="P276" s="5">
        <v>43261</v>
      </c>
      <c r="Q276" s="5">
        <v>43261</v>
      </c>
      <c r="R276" s="8">
        <f t="shared" si="68"/>
        <v>43261</v>
      </c>
      <c r="S276" s="11"/>
      <c r="T276" s="8">
        <f t="shared" si="69"/>
        <v>43261</v>
      </c>
      <c r="U276" s="11" t="str">
        <f t="shared" si="57"/>
        <v>RN</v>
      </c>
      <c r="V276" s="11">
        <f>'cn(past)'!V275</f>
        <v>0</v>
      </c>
      <c r="W276" s="11">
        <f t="shared" si="58"/>
        <v>0</v>
      </c>
      <c r="X276" s="11">
        <f t="shared" si="59"/>
        <v>0</v>
      </c>
      <c r="Y276" s="11">
        <f t="shared" si="60"/>
        <v>0</v>
      </c>
      <c r="Z276" s="11"/>
      <c r="AA276" s="11">
        <f t="shared" si="61"/>
        <v>0</v>
      </c>
      <c r="AB276" s="11">
        <f t="shared" si="62"/>
        <v>0.02</v>
      </c>
      <c r="AC276" s="11">
        <f t="shared" si="63"/>
        <v>0</v>
      </c>
      <c r="AD276" s="11">
        <f t="shared" si="64"/>
        <v>0</v>
      </c>
      <c r="AE276" s="11" t="str">
        <f t="shared" si="65"/>
        <v>Paid in full</v>
      </c>
      <c r="AF276" s="11" t="str">
        <f t="shared" si="54"/>
        <v>Not Applicable</v>
      </c>
      <c r="AG276" s="11" t="str">
        <f t="shared" si="66"/>
        <v>Y</v>
      </c>
      <c r="AH276" s="8" t="str">
        <f t="shared" si="67"/>
        <v>N</v>
      </c>
    </row>
    <row r="277" spans="1:34">
      <c r="A277" s="11">
        <v>276</v>
      </c>
      <c r="B277" s="3" t="s">
        <v>21</v>
      </c>
      <c r="C277" s="3" t="s">
        <v>23</v>
      </c>
      <c r="D277" s="3" t="s">
        <v>22</v>
      </c>
      <c r="E277" s="3" t="s">
        <v>24</v>
      </c>
      <c r="F277" s="3">
        <v>85004</v>
      </c>
      <c r="G277" s="3" t="s">
        <v>27</v>
      </c>
      <c r="H277" s="11" t="s">
        <v>25</v>
      </c>
      <c r="I277" s="11"/>
      <c r="J277" s="3" t="s">
        <v>26</v>
      </c>
      <c r="K277" s="3" t="s">
        <v>28</v>
      </c>
      <c r="L277" s="3" t="s">
        <v>304</v>
      </c>
      <c r="M277" s="3">
        <v>12</v>
      </c>
      <c r="N277" s="5">
        <v>42955</v>
      </c>
      <c r="O277" s="5">
        <v>42957</v>
      </c>
      <c r="P277" s="5">
        <v>43322</v>
      </c>
      <c r="Q277" s="5">
        <v>43322</v>
      </c>
      <c r="R277" s="8">
        <f t="shared" si="68"/>
        <v>43322</v>
      </c>
      <c r="S277" s="11"/>
      <c r="T277" s="8">
        <f t="shared" si="69"/>
        <v>43322</v>
      </c>
      <c r="U277" s="11" t="str">
        <f t="shared" si="57"/>
        <v>RN</v>
      </c>
      <c r="V277" s="11">
        <f>'cn(past)'!V276</f>
        <v>0</v>
      </c>
      <c r="W277" s="11">
        <f t="shared" si="58"/>
        <v>0</v>
      </c>
      <c r="X277" s="11">
        <f t="shared" si="59"/>
        <v>0</v>
      </c>
      <c r="Y277" s="11">
        <f t="shared" si="60"/>
        <v>0</v>
      </c>
      <c r="Z277" s="11"/>
      <c r="AA277" s="11">
        <f t="shared" si="61"/>
        <v>0</v>
      </c>
      <c r="AB277" s="11">
        <f t="shared" si="62"/>
        <v>0.02</v>
      </c>
      <c r="AC277" s="11">
        <f t="shared" si="63"/>
        <v>0</v>
      </c>
      <c r="AD277" s="11">
        <f t="shared" si="64"/>
        <v>0</v>
      </c>
      <c r="AE277" s="11" t="str">
        <f t="shared" si="65"/>
        <v>Paid in full</v>
      </c>
      <c r="AF277" s="11" t="str">
        <f t="shared" si="54"/>
        <v>Not Applicable</v>
      </c>
      <c r="AG277" s="11" t="str">
        <f t="shared" si="66"/>
        <v>Y</v>
      </c>
      <c r="AH277" s="8" t="str">
        <f t="shared" si="67"/>
        <v>N</v>
      </c>
    </row>
    <row r="278" spans="1:34">
      <c r="A278" s="11">
        <v>277</v>
      </c>
      <c r="B278" s="3" t="s">
        <v>21</v>
      </c>
      <c r="C278" s="3" t="s">
        <v>23</v>
      </c>
      <c r="D278" s="3" t="s">
        <v>22</v>
      </c>
      <c r="E278" s="3" t="s">
        <v>24</v>
      </c>
      <c r="F278" s="3">
        <v>85004</v>
      </c>
      <c r="G278" s="3" t="s">
        <v>27</v>
      </c>
      <c r="H278" s="11" t="s">
        <v>25</v>
      </c>
      <c r="I278" s="11"/>
      <c r="J278" s="3" t="s">
        <v>26</v>
      </c>
      <c r="K278" s="3" t="s">
        <v>28</v>
      </c>
      <c r="L278" s="3" t="s">
        <v>305</v>
      </c>
      <c r="M278" s="3">
        <v>6</v>
      </c>
      <c r="N278" s="5">
        <v>42962</v>
      </c>
      <c r="O278" s="5">
        <v>42967</v>
      </c>
      <c r="P278" s="5">
        <v>43151</v>
      </c>
      <c r="Q278" s="5">
        <v>43151</v>
      </c>
      <c r="R278" s="8">
        <f t="shared" si="68"/>
        <v>43151</v>
      </c>
      <c r="S278" s="11"/>
      <c r="T278" s="8">
        <f t="shared" si="69"/>
        <v>43151</v>
      </c>
      <c r="U278" s="11" t="str">
        <f t="shared" si="57"/>
        <v>RN</v>
      </c>
      <c r="V278" s="11">
        <f>'cn(past)'!V277</f>
        <v>0</v>
      </c>
      <c r="W278" s="11">
        <f t="shared" si="58"/>
        <v>0</v>
      </c>
      <c r="X278" s="11">
        <f t="shared" si="59"/>
        <v>0</v>
      </c>
      <c r="Y278" s="11">
        <f t="shared" si="60"/>
        <v>0</v>
      </c>
      <c r="Z278" s="11"/>
      <c r="AA278" s="11">
        <f t="shared" si="61"/>
        <v>0</v>
      </c>
      <c r="AB278" s="11">
        <f t="shared" si="62"/>
        <v>0.02</v>
      </c>
      <c r="AC278" s="11">
        <f t="shared" si="63"/>
        <v>0</v>
      </c>
      <c r="AD278" s="11">
        <f t="shared" si="64"/>
        <v>0</v>
      </c>
      <c r="AE278" s="11" t="str">
        <f t="shared" si="65"/>
        <v>Paid in full</v>
      </c>
      <c r="AF278" s="11" t="str">
        <f t="shared" si="54"/>
        <v>Not Applicable</v>
      </c>
      <c r="AG278" s="11" t="str">
        <f t="shared" si="66"/>
        <v>Y</v>
      </c>
      <c r="AH278" s="8" t="str">
        <f t="shared" si="67"/>
        <v>N</v>
      </c>
    </row>
    <row r="279" spans="1:34">
      <c r="A279" s="11">
        <v>278</v>
      </c>
      <c r="B279" s="3" t="s">
        <v>21</v>
      </c>
      <c r="C279" s="3" t="s">
        <v>23</v>
      </c>
      <c r="D279" s="3" t="s">
        <v>22</v>
      </c>
      <c r="E279" s="3" t="s">
        <v>24</v>
      </c>
      <c r="F279" s="3">
        <v>85004</v>
      </c>
      <c r="G279" s="3" t="s">
        <v>27</v>
      </c>
      <c r="H279" s="11" t="s">
        <v>25</v>
      </c>
      <c r="I279" s="11"/>
      <c r="J279" s="3" t="s">
        <v>26</v>
      </c>
      <c r="K279" s="3" t="s">
        <v>28</v>
      </c>
      <c r="L279" s="3" t="s">
        <v>306</v>
      </c>
      <c r="M279" s="3">
        <v>6</v>
      </c>
      <c r="N279" s="5">
        <v>43117</v>
      </c>
      <c r="O279" s="5">
        <v>43120</v>
      </c>
      <c r="P279" s="5">
        <v>43301</v>
      </c>
      <c r="Q279" s="5">
        <v>43301</v>
      </c>
      <c r="R279" s="8">
        <f t="shared" si="68"/>
        <v>43301</v>
      </c>
      <c r="S279" s="11"/>
      <c r="T279" s="8">
        <f t="shared" si="69"/>
        <v>43301</v>
      </c>
      <c r="U279" s="11" t="str">
        <f t="shared" si="57"/>
        <v>RN</v>
      </c>
      <c r="V279" s="11">
        <f>'cn(past)'!V278</f>
        <v>0</v>
      </c>
      <c r="W279" s="11">
        <f t="shared" si="58"/>
        <v>0</v>
      </c>
      <c r="X279" s="11">
        <f t="shared" si="59"/>
        <v>0</v>
      </c>
      <c r="Y279" s="11">
        <f t="shared" si="60"/>
        <v>0</v>
      </c>
      <c r="Z279" s="11"/>
      <c r="AA279" s="11">
        <f t="shared" si="61"/>
        <v>0</v>
      </c>
      <c r="AB279" s="11">
        <f t="shared" si="62"/>
        <v>0.02</v>
      </c>
      <c r="AC279" s="11">
        <f t="shared" si="63"/>
        <v>0</v>
      </c>
      <c r="AD279" s="11">
        <f t="shared" si="64"/>
        <v>0</v>
      </c>
      <c r="AE279" s="11" t="str">
        <f t="shared" si="65"/>
        <v>Paid in full</v>
      </c>
      <c r="AF279" s="11" t="str">
        <f t="shared" si="54"/>
        <v>Not Applicable</v>
      </c>
      <c r="AG279" s="11" t="str">
        <f t="shared" si="66"/>
        <v>Y</v>
      </c>
      <c r="AH279" s="8" t="str">
        <f t="shared" si="67"/>
        <v>N</v>
      </c>
    </row>
    <row r="280" spans="1:34">
      <c r="A280" s="11">
        <v>279</v>
      </c>
      <c r="B280" s="3" t="s">
        <v>21</v>
      </c>
      <c r="C280" s="3" t="s">
        <v>23</v>
      </c>
      <c r="D280" s="3" t="s">
        <v>22</v>
      </c>
      <c r="E280" s="3" t="s">
        <v>24</v>
      </c>
      <c r="F280" s="3">
        <v>85004</v>
      </c>
      <c r="G280" s="3" t="s">
        <v>27</v>
      </c>
      <c r="H280" s="11" t="s">
        <v>25</v>
      </c>
      <c r="I280" s="11"/>
      <c r="J280" s="3" t="s">
        <v>26</v>
      </c>
      <c r="K280" s="3" t="s">
        <v>28</v>
      </c>
      <c r="L280" s="3" t="s">
        <v>307</v>
      </c>
      <c r="M280" s="3">
        <v>6</v>
      </c>
      <c r="N280" s="5">
        <v>43130</v>
      </c>
      <c r="O280" s="5">
        <v>43131</v>
      </c>
      <c r="P280" s="5">
        <v>43312</v>
      </c>
      <c r="Q280" s="5">
        <v>43312</v>
      </c>
      <c r="R280" s="8">
        <f t="shared" si="68"/>
        <v>43312</v>
      </c>
      <c r="S280" s="11"/>
      <c r="T280" s="8">
        <f t="shared" si="69"/>
        <v>43312</v>
      </c>
      <c r="U280" s="11" t="str">
        <f t="shared" si="57"/>
        <v>RN</v>
      </c>
      <c r="V280" s="11">
        <f>'cn(past)'!V279</f>
        <v>0</v>
      </c>
      <c r="W280" s="11">
        <f t="shared" si="58"/>
        <v>0</v>
      </c>
      <c r="X280" s="11">
        <f t="shared" si="59"/>
        <v>0</v>
      </c>
      <c r="Y280" s="11">
        <f t="shared" si="60"/>
        <v>0</v>
      </c>
      <c r="Z280" s="11"/>
      <c r="AA280" s="11">
        <f t="shared" si="61"/>
        <v>0</v>
      </c>
      <c r="AB280" s="11">
        <f t="shared" si="62"/>
        <v>0.02</v>
      </c>
      <c r="AC280" s="11">
        <f t="shared" si="63"/>
        <v>0</v>
      </c>
      <c r="AD280" s="11">
        <f t="shared" si="64"/>
        <v>0</v>
      </c>
      <c r="AE280" s="11" t="str">
        <f t="shared" si="65"/>
        <v>Paid in full</v>
      </c>
      <c r="AF280" s="11" t="str">
        <f t="shared" si="54"/>
        <v>Not Applicable</v>
      </c>
      <c r="AG280" s="11" t="str">
        <f t="shared" si="66"/>
        <v>Y</v>
      </c>
      <c r="AH280" s="8" t="str">
        <f t="shared" si="67"/>
        <v>N</v>
      </c>
    </row>
    <row r="281" spans="1:34">
      <c r="A281" s="11">
        <v>280</v>
      </c>
      <c r="B281" s="3" t="s">
        <v>21</v>
      </c>
      <c r="C281" s="3" t="s">
        <v>23</v>
      </c>
      <c r="D281" s="3" t="s">
        <v>22</v>
      </c>
      <c r="E281" s="3" t="s">
        <v>24</v>
      </c>
      <c r="F281" s="3">
        <v>85004</v>
      </c>
      <c r="G281" s="3" t="s">
        <v>27</v>
      </c>
      <c r="H281" s="11" t="s">
        <v>25</v>
      </c>
      <c r="I281" s="11"/>
      <c r="J281" s="3" t="s">
        <v>26</v>
      </c>
      <c r="K281" s="3" t="s">
        <v>28</v>
      </c>
      <c r="L281" s="3" t="s">
        <v>308</v>
      </c>
      <c r="M281" s="3">
        <v>6</v>
      </c>
      <c r="N281" s="5">
        <v>43047</v>
      </c>
      <c r="O281" s="5">
        <v>43049</v>
      </c>
      <c r="P281" s="5">
        <v>43230</v>
      </c>
      <c r="Q281" s="5">
        <v>43230</v>
      </c>
      <c r="R281" s="8">
        <f t="shared" si="68"/>
        <v>43230</v>
      </c>
      <c r="S281" s="11"/>
      <c r="T281" s="8">
        <f t="shared" si="69"/>
        <v>43230</v>
      </c>
      <c r="U281" s="11" t="str">
        <f t="shared" si="57"/>
        <v>RN</v>
      </c>
      <c r="V281" s="11">
        <f>'cn(past)'!V280</f>
        <v>0</v>
      </c>
      <c r="W281" s="11">
        <f t="shared" si="58"/>
        <v>0</v>
      </c>
      <c r="X281" s="11">
        <f t="shared" si="59"/>
        <v>0</v>
      </c>
      <c r="Y281" s="11">
        <f t="shared" si="60"/>
        <v>0</v>
      </c>
      <c r="Z281" s="11"/>
      <c r="AA281" s="11">
        <f t="shared" si="61"/>
        <v>0</v>
      </c>
      <c r="AB281" s="11">
        <f t="shared" si="62"/>
        <v>0.02</v>
      </c>
      <c r="AC281" s="11">
        <f t="shared" si="63"/>
        <v>0</v>
      </c>
      <c r="AD281" s="11">
        <f t="shared" si="64"/>
        <v>0</v>
      </c>
      <c r="AE281" s="11" t="str">
        <f t="shared" si="65"/>
        <v>Paid in full</v>
      </c>
      <c r="AF281" s="11" t="str">
        <f t="shared" si="54"/>
        <v>Not Applicable</v>
      </c>
      <c r="AG281" s="11" t="str">
        <f t="shared" si="66"/>
        <v>Y</v>
      </c>
      <c r="AH281" s="8" t="str">
        <f t="shared" si="67"/>
        <v>N</v>
      </c>
    </row>
    <row r="282" spans="1:34">
      <c r="A282" s="11">
        <v>281</v>
      </c>
      <c r="B282" s="3" t="s">
        <v>21</v>
      </c>
      <c r="C282" s="3" t="s">
        <v>23</v>
      </c>
      <c r="D282" s="3" t="s">
        <v>22</v>
      </c>
      <c r="E282" s="3" t="s">
        <v>24</v>
      </c>
      <c r="F282" s="3">
        <v>85004</v>
      </c>
      <c r="G282" s="3" t="s">
        <v>27</v>
      </c>
      <c r="H282" s="11" t="s">
        <v>25</v>
      </c>
      <c r="I282" s="11"/>
      <c r="J282" s="3" t="s">
        <v>26</v>
      </c>
      <c r="K282" s="3" t="s">
        <v>28</v>
      </c>
      <c r="L282" s="3" t="s">
        <v>309</v>
      </c>
      <c r="M282" s="3">
        <v>6</v>
      </c>
      <c r="N282" s="5">
        <v>43107</v>
      </c>
      <c r="O282" s="5">
        <v>43110</v>
      </c>
      <c r="P282" s="5">
        <v>43291</v>
      </c>
      <c r="Q282" s="5">
        <v>43291</v>
      </c>
      <c r="R282" s="8">
        <f t="shared" si="68"/>
        <v>43291</v>
      </c>
      <c r="S282" s="11"/>
      <c r="T282" s="8">
        <f t="shared" si="69"/>
        <v>43291</v>
      </c>
      <c r="U282" s="11" t="str">
        <f t="shared" si="57"/>
        <v>RN</v>
      </c>
      <c r="V282" s="11">
        <f>'cn(past)'!V281</f>
        <v>0</v>
      </c>
      <c r="W282" s="11">
        <f t="shared" si="58"/>
        <v>0</v>
      </c>
      <c r="X282" s="11">
        <f t="shared" si="59"/>
        <v>0</v>
      </c>
      <c r="Y282" s="11">
        <f t="shared" si="60"/>
        <v>0</v>
      </c>
      <c r="Z282" s="11"/>
      <c r="AA282" s="11">
        <f t="shared" si="61"/>
        <v>0</v>
      </c>
      <c r="AB282" s="11">
        <f t="shared" si="62"/>
        <v>0.02</v>
      </c>
      <c r="AC282" s="11">
        <f t="shared" si="63"/>
        <v>0</v>
      </c>
      <c r="AD282" s="11">
        <f t="shared" si="64"/>
        <v>0</v>
      </c>
      <c r="AE282" s="11" t="str">
        <f t="shared" si="65"/>
        <v>Paid in full</v>
      </c>
      <c r="AF282" s="11" t="str">
        <f t="shared" si="54"/>
        <v>Not Applicable</v>
      </c>
      <c r="AG282" s="11" t="str">
        <f t="shared" si="66"/>
        <v>Y</v>
      </c>
      <c r="AH282" s="8" t="str">
        <f t="shared" si="67"/>
        <v>N</v>
      </c>
    </row>
    <row r="283" spans="1:34">
      <c r="A283" s="11">
        <v>282</v>
      </c>
      <c r="B283" s="3" t="s">
        <v>21</v>
      </c>
      <c r="C283" s="3" t="s">
        <v>23</v>
      </c>
      <c r="D283" s="3" t="s">
        <v>22</v>
      </c>
      <c r="E283" s="3" t="s">
        <v>24</v>
      </c>
      <c r="F283" s="3">
        <v>85004</v>
      </c>
      <c r="G283" s="3" t="s">
        <v>27</v>
      </c>
      <c r="H283" s="11" t="s">
        <v>25</v>
      </c>
      <c r="I283" s="11"/>
      <c r="J283" s="3" t="s">
        <v>26</v>
      </c>
      <c r="K283" s="3" t="s">
        <v>28</v>
      </c>
      <c r="L283" s="3" t="s">
        <v>310</v>
      </c>
      <c r="M283" s="3">
        <v>6</v>
      </c>
      <c r="N283" s="5">
        <v>43104</v>
      </c>
      <c r="O283" s="5">
        <v>43106</v>
      </c>
      <c r="P283" s="5">
        <v>43287</v>
      </c>
      <c r="Q283" s="5">
        <v>43287</v>
      </c>
      <c r="R283" s="8">
        <f t="shared" si="68"/>
        <v>43287</v>
      </c>
      <c r="S283" s="11"/>
      <c r="T283" s="8">
        <f t="shared" si="69"/>
        <v>43287</v>
      </c>
      <c r="U283" s="11" t="str">
        <f t="shared" si="57"/>
        <v>RN</v>
      </c>
      <c r="V283" s="11">
        <f>'cn(past)'!V282</f>
        <v>0</v>
      </c>
      <c r="W283" s="11">
        <f t="shared" si="58"/>
        <v>0</v>
      </c>
      <c r="X283" s="11">
        <f t="shared" si="59"/>
        <v>0</v>
      </c>
      <c r="Y283" s="11">
        <f t="shared" si="60"/>
        <v>0</v>
      </c>
      <c r="Z283" s="11"/>
      <c r="AA283" s="11">
        <f t="shared" si="61"/>
        <v>0</v>
      </c>
      <c r="AB283" s="11">
        <f t="shared" si="62"/>
        <v>0.02</v>
      </c>
      <c r="AC283" s="11">
        <f t="shared" si="63"/>
        <v>0</v>
      </c>
      <c r="AD283" s="11">
        <f t="shared" si="64"/>
        <v>0</v>
      </c>
      <c r="AE283" s="11" t="str">
        <f t="shared" si="65"/>
        <v>Paid in full</v>
      </c>
      <c r="AF283" s="11" t="str">
        <f t="shared" si="54"/>
        <v>Not Applicable</v>
      </c>
      <c r="AG283" s="11" t="str">
        <f t="shared" si="66"/>
        <v>Y</v>
      </c>
      <c r="AH283" s="8" t="str">
        <f t="shared" si="67"/>
        <v>N</v>
      </c>
    </row>
    <row r="284" spans="1:34">
      <c r="A284" s="11">
        <v>283</v>
      </c>
      <c r="B284" s="3" t="s">
        <v>21</v>
      </c>
      <c r="C284" s="3" t="s">
        <v>23</v>
      </c>
      <c r="D284" s="3" t="s">
        <v>22</v>
      </c>
      <c r="E284" s="3" t="s">
        <v>24</v>
      </c>
      <c r="F284" s="3">
        <v>85004</v>
      </c>
      <c r="G284" s="3" t="s">
        <v>27</v>
      </c>
      <c r="H284" s="11" t="s">
        <v>25</v>
      </c>
      <c r="I284" s="11"/>
      <c r="J284" s="3" t="s">
        <v>26</v>
      </c>
      <c r="K284" s="3" t="s">
        <v>28</v>
      </c>
      <c r="L284" s="3" t="s">
        <v>311</v>
      </c>
      <c r="M284" s="3">
        <v>6</v>
      </c>
      <c r="N284" s="5">
        <v>43110</v>
      </c>
      <c r="O284" s="5">
        <v>43115</v>
      </c>
      <c r="P284" s="5">
        <v>43296</v>
      </c>
      <c r="Q284" s="5">
        <v>43296</v>
      </c>
      <c r="R284" s="8">
        <f t="shared" si="68"/>
        <v>43296</v>
      </c>
      <c r="S284" s="11"/>
      <c r="T284" s="8">
        <f t="shared" si="69"/>
        <v>43296</v>
      </c>
      <c r="U284" s="11" t="str">
        <f t="shared" si="57"/>
        <v>RN</v>
      </c>
      <c r="V284" s="11">
        <f>'cn(past)'!V283</f>
        <v>0</v>
      </c>
      <c r="W284" s="11">
        <f t="shared" si="58"/>
        <v>0</v>
      </c>
      <c r="X284" s="11">
        <f t="shared" si="59"/>
        <v>0</v>
      </c>
      <c r="Y284" s="11">
        <f t="shared" si="60"/>
        <v>0</v>
      </c>
      <c r="Z284" s="11"/>
      <c r="AA284" s="11">
        <f t="shared" si="61"/>
        <v>0</v>
      </c>
      <c r="AB284" s="11">
        <f t="shared" si="62"/>
        <v>0.02</v>
      </c>
      <c r="AC284" s="11">
        <f t="shared" si="63"/>
        <v>0</v>
      </c>
      <c r="AD284" s="11">
        <f t="shared" si="64"/>
        <v>0</v>
      </c>
      <c r="AE284" s="11" t="str">
        <f t="shared" si="65"/>
        <v>Paid in full</v>
      </c>
      <c r="AF284" s="11" t="str">
        <f t="shared" si="54"/>
        <v>Not Applicable</v>
      </c>
      <c r="AG284" s="11" t="str">
        <f t="shared" si="66"/>
        <v>Y</v>
      </c>
      <c r="AH284" s="8" t="str">
        <f t="shared" si="67"/>
        <v>N</v>
      </c>
    </row>
    <row r="285" spans="1:34">
      <c r="A285" s="11">
        <v>284</v>
      </c>
      <c r="B285" s="3" t="s">
        <v>21</v>
      </c>
      <c r="C285" s="3" t="s">
        <v>23</v>
      </c>
      <c r="D285" s="3" t="s">
        <v>22</v>
      </c>
      <c r="E285" s="3" t="s">
        <v>24</v>
      </c>
      <c r="F285" s="3">
        <v>85004</v>
      </c>
      <c r="G285" s="3" t="s">
        <v>27</v>
      </c>
      <c r="H285" s="11" t="s">
        <v>25</v>
      </c>
      <c r="I285" s="11"/>
      <c r="J285" s="3" t="s">
        <v>26</v>
      </c>
      <c r="K285" s="3" t="s">
        <v>28</v>
      </c>
      <c r="L285" s="3" t="s">
        <v>312</v>
      </c>
      <c r="M285" s="3">
        <v>6</v>
      </c>
      <c r="N285" s="5">
        <v>43116</v>
      </c>
      <c r="O285" s="5">
        <v>43120</v>
      </c>
      <c r="P285" s="5">
        <v>43301</v>
      </c>
      <c r="Q285" s="5">
        <v>43301</v>
      </c>
      <c r="R285" s="8">
        <f t="shared" si="68"/>
        <v>43301</v>
      </c>
      <c r="S285" s="11"/>
      <c r="T285" s="8">
        <f t="shared" si="69"/>
        <v>43301</v>
      </c>
      <c r="U285" s="11" t="str">
        <f t="shared" si="57"/>
        <v>RN</v>
      </c>
      <c r="V285" s="11">
        <f>'cn(past)'!V284</f>
        <v>0</v>
      </c>
      <c r="W285" s="11">
        <f t="shared" si="58"/>
        <v>0</v>
      </c>
      <c r="X285" s="11">
        <f t="shared" si="59"/>
        <v>0</v>
      </c>
      <c r="Y285" s="11">
        <f t="shared" si="60"/>
        <v>0</v>
      </c>
      <c r="Z285" s="11"/>
      <c r="AA285" s="11">
        <f t="shared" si="61"/>
        <v>0</v>
      </c>
      <c r="AB285" s="11">
        <f t="shared" si="62"/>
        <v>0.02</v>
      </c>
      <c r="AC285" s="11">
        <f t="shared" si="63"/>
        <v>0</v>
      </c>
      <c r="AD285" s="11">
        <f t="shared" si="64"/>
        <v>0</v>
      </c>
      <c r="AE285" s="11" t="str">
        <f t="shared" si="65"/>
        <v>Paid in full</v>
      </c>
      <c r="AF285" s="11" t="str">
        <f t="shared" si="54"/>
        <v>Not Applicable</v>
      </c>
      <c r="AG285" s="11" t="str">
        <f t="shared" si="66"/>
        <v>Y</v>
      </c>
      <c r="AH285" s="8" t="str">
        <f t="shared" si="67"/>
        <v>N</v>
      </c>
    </row>
    <row r="286" spans="1:34">
      <c r="A286" s="11">
        <v>285</v>
      </c>
      <c r="B286" s="3" t="s">
        <v>21</v>
      </c>
      <c r="C286" s="3" t="s">
        <v>23</v>
      </c>
      <c r="D286" s="3" t="s">
        <v>22</v>
      </c>
      <c r="E286" s="3" t="s">
        <v>24</v>
      </c>
      <c r="F286" s="3">
        <v>85004</v>
      </c>
      <c r="G286" s="3" t="s">
        <v>27</v>
      </c>
      <c r="H286" s="11" t="s">
        <v>25</v>
      </c>
      <c r="I286" s="11"/>
      <c r="J286" s="3" t="s">
        <v>26</v>
      </c>
      <c r="K286" s="3" t="s">
        <v>28</v>
      </c>
      <c r="L286" s="3" t="s">
        <v>313</v>
      </c>
      <c r="M286" s="3">
        <v>6</v>
      </c>
      <c r="N286" s="5">
        <v>43072</v>
      </c>
      <c r="O286" s="5">
        <v>43077</v>
      </c>
      <c r="P286" s="5">
        <v>43259</v>
      </c>
      <c r="Q286" s="5">
        <v>43259</v>
      </c>
      <c r="R286" s="8">
        <f t="shared" si="68"/>
        <v>43259</v>
      </c>
      <c r="S286" s="11"/>
      <c r="T286" s="8">
        <f t="shared" si="69"/>
        <v>43259</v>
      </c>
      <c r="U286" s="11" t="str">
        <f t="shared" si="57"/>
        <v>RN</v>
      </c>
      <c r="V286" s="11">
        <f>'cn(past)'!V285</f>
        <v>0</v>
      </c>
      <c r="W286" s="11">
        <f t="shared" si="58"/>
        <v>0</v>
      </c>
      <c r="X286" s="11">
        <f t="shared" si="59"/>
        <v>0</v>
      </c>
      <c r="Y286" s="11">
        <f t="shared" si="60"/>
        <v>0</v>
      </c>
      <c r="Z286" s="11"/>
      <c r="AA286" s="11">
        <f t="shared" si="61"/>
        <v>0</v>
      </c>
      <c r="AB286" s="11">
        <f t="shared" si="62"/>
        <v>0.02</v>
      </c>
      <c r="AC286" s="11">
        <f t="shared" si="63"/>
        <v>0</v>
      </c>
      <c r="AD286" s="11">
        <f t="shared" si="64"/>
        <v>0</v>
      </c>
      <c r="AE286" s="11" t="str">
        <f t="shared" si="65"/>
        <v>Paid in full</v>
      </c>
      <c r="AF286" s="11" t="str">
        <f t="shared" si="54"/>
        <v>Not Applicable</v>
      </c>
      <c r="AG286" s="11" t="str">
        <f t="shared" si="66"/>
        <v>Y</v>
      </c>
      <c r="AH286" s="8" t="str">
        <f t="shared" si="67"/>
        <v>N</v>
      </c>
    </row>
    <row r="287" spans="1:34">
      <c r="A287" s="11">
        <v>286</v>
      </c>
      <c r="B287" s="3" t="s">
        <v>21</v>
      </c>
      <c r="C287" s="3" t="s">
        <v>23</v>
      </c>
      <c r="D287" s="3" t="s">
        <v>22</v>
      </c>
      <c r="E287" s="3" t="s">
        <v>24</v>
      </c>
      <c r="F287" s="3">
        <v>85004</v>
      </c>
      <c r="G287" s="3" t="s">
        <v>27</v>
      </c>
      <c r="H287" s="11" t="s">
        <v>25</v>
      </c>
      <c r="I287" s="11"/>
      <c r="J287" s="3" t="s">
        <v>26</v>
      </c>
      <c r="K287" s="3" t="s">
        <v>28</v>
      </c>
      <c r="L287" s="3" t="s">
        <v>314</v>
      </c>
      <c r="M287" s="3">
        <v>12</v>
      </c>
      <c r="N287" s="5">
        <v>42949</v>
      </c>
      <c r="O287" s="5">
        <v>42953</v>
      </c>
      <c r="P287" s="5">
        <v>43318</v>
      </c>
      <c r="Q287" s="5">
        <v>43318</v>
      </c>
      <c r="R287" s="8">
        <f t="shared" si="68"/>
        <v>43318</v>
      </c>
      <c r="S287" s="11"/>
      <c r="T287" s="8">
        <f t="shared" si="69"/>
        <v>43318</v>
      </c>
      <c r="U287" s="11" t="str">
        <f t="shared" si="57"/>
        <v>RN</v>
      </c>
      <c r="V287" s="11">
        <f>'cn(past)'!V286</f>
        <v>0</v>
      </c>
      <c r="W287" s="11">
        <f t="shared" si="58"/>
        <v>0</v>
      </c>
      <c r="X287" s="11">
        <f t="shared" si="59"/>
        <v>0</v>
      </c>
      <c r="Y287" s="11">
        <f t="shared" si="60"/>
        <v>0</v>
      </c>
      <c r="Z287" s="11"/>
      <c r="AA287" s="11">
        <f t="shared" si="61"/>
        <v>0</v>
      </c>
      <c r="AB287" s="11">
        <f t="shared" si="62"/>
        <v>0.02</v>
      </c>
      <c r="AC287" s="11">
        <f t="shared" si="63"/>
        <v>0</v>
      </c>
      <c r="AD287" s="11">
        <f t="shared" si="64"/>
        <v>0</v>
      </c>
      <c r="AE287" s="11" t="str">
        <f t="shared" si="65"/>
        <v>Paid in full</v>
      </c>
      <c r="AF287" s="11" t="str">
        <f t="shared" si="54"/>
        <v>Not Applicable</v>
      </c>
      <c r="AG287" s="11" t="str">
        <f t="shared" si="66"/>
        <v>Y</v>
      </c>
      <c r="AH287" s="8" t="str">
        <f t="shared" si="67"/>
        <v>N</v>
      </c>
    </row>
    <row r="288" spans="1:34">
      <c r="A288" s="11">
        <v>287</v>
      </c>
      <c r="B288" s="3" t="s">
        <v>21</v>
      </c>
      <c r="C288" s="3" t="s">
        <v>23</v>
      </c>
      <c r="D288" s="3" t="s">
        <v>22</v>
      </c>
      <c r="E288" s="3" t="s">
        <v>24</v>
      </c>
      <c r="F288" s="3">
        <v>85004</v>
      </c>
      <c r="G288" s="3" t="s">
        <v>27</v>
      </c>
      <c r="H288" s="11" t="s">
        <v>25</v>
      </c>
      <c r="I288" s="11"/>
      <c r="J288" s="3" t="s">
        <v>26</v>
      </c>
      <c r="K288" s="3" t="s">
        <v>28</v>
      </c>
      <c r="L288" s="3" t="s">
        <v>315</v>
      </c>
      <c r="M288" s="3">
        <v>6</v>
      </c>
      <c r="N288" s="5">
        <v>42993</v>
      </c>
      <c r="O288" s="5">
        <v>42996</v>
      </c>
      <c r="P288" s="5">
        <v>43177</v>
      </c>
      <c r="Q288" s="5">
        <v>43177</v>
      </c>
      <c r="R288" s="8">
        <f t="shared" si="68"/>
        <v>43177</v>
      </c>
      <c r="S288" s="11"/>
      <c r="T288" s="8">
        <f t="shared" si="69"/>
        <v>43177</v>
      </c>
      <c r="U288" s="11" t="str">
        <f t="shared" si="57"/>
        <v>RN</v>
      </c>
      <c r="V288" s="11">
        <f>'cn(past)'!V287</f>
        <v>0</v>
      </c>
      <c r="W288" s="11">
        <f t="shared" si="58"/>
        <v>0</v>
      </c>
      <c r="X288" s="11">
        <f t="shared" si="59"/>
        <v>0</v>
      </c>
      <c r="Y288" s="11">
        <f t="shared" si="60"/>
        <v>0</v>
      </c>
      <c r="Z288" s="11"/>
      <c r="AA288" s="11">
        <f t="shared" si="61"/>
        <v>0</v>
      </c>
      <c r="AB288" s="11">
        <f t="shared" si="62"/>
        <v>0.02</v>
      </c>
      <c r="AC288" s="11">
        <f t="shared" si="63"/>
        <v>0</v>
      </c>
      <c r="AD288" s="11">
        <f t="shared" si="64"/>
        <v>0</v>
      </c>
      <c r="AE288" s="11" t="str">
        <f t="shared" si="65"/>
        <v>Paid in full</v>
      </c>
      <c r="AF288" s="11" t="str">
        <f t="shared" si="54"/>
        <v>Not Applicable</v>
      </c>
      <c r="AG288" s="11" t="str">
        <f t="shared" si="66"/>
        <v>Y</v>
      </c>
      <c r="AH288" s="8" t="str">
        <f t="shared" si="67"/>
        <v>N</v>
      </c>
    </row>
    <row r="289" spans="1:34">
      <c r="A289" s="11">
        <v>288</v>
      </c>
      <c r="B289" s="3" t="s">
        <v>21</v>
      </c>
      <c r="C289" s="3" t="s">
        <v>23</v>
      </c>
      <c r="D289" s="3" t="s">
        <v>22</v>
      </c>
      <c r="E289" s="3" t="s">
        <v>24</v>
      </c>
      <c r="F289" s="3">
        <v>85004</v>
      </c>
      <c r="G289" s="3" t="s">
        <v>27</v>
      </c>
      <c r="H289" s="11" t="s">
        <v>25</v>
      </c>
      <c r="I289" s="11"/>
      <c r="J289" s="3" t="s">
        <v>26</v>
      </c>
      <c r="K289" s="3" t="s">
        <v>28</v>
      </c>
      <c r="L289" s="3" t="s">
        <v>316</v>
      </c>
      <c r="M289" s="3">
        <v>6</v>
      </c>
      <c r="N289" s="5">
        <v>43024</v>
      </c>
      <c r="O289" s="5">
        <v>43028</v>
      </c>
      <c r="P289" s="5">
        <v>43210</v>
      </c>
      <c r="Q289" s="5">
        <v>43210</v>
      </c>
      <c r="R289" s="8">
        <f t="shared" si="68"/>
        <v>43210</v>
      </c>
      <c r="S289" s="11"/>
      <c r="T289" s="8">
        <f t="shared" si="69"/>
        <v>43210</v>
      </c>
      <c r="U289" s="11" t="str">
        <f t="shared" si="57"/>
        <v>RN</v>
      </c>
      <c r="V289" s="11">
        <f>'cn(past)'!V288</f>
        <v>0</v>
      </c>
      <c r="W289" s="11">
        <f t="shared" si="58"/>
        <v>0</v>
      </c>
      <c r="X289" s="11">
        <f t="shared" si="59"/>
        <v>0</v>
      </c>
      <c r="Y289" s="11">
        <f t="shared" si="60"/>
        <v>0</v>
      </c>
      <c r="Z289" s="11"/>
      <c r="AA289" s="11">
        <f t="shared" si="61"/>
        <v>0</v>
      </c>
      <c r="AB289" s="11">
        <f t="shared" si="62"/>
        <v>0.02</v>
      </c>
      <c r="AC289" s="11">
        <f t="shared" si="63"/>
        <v>0</v>
      </c>
      <c r="AD289" s="11">
        <f t="shared" si="64"/>
        <v>0</v>
      </c>
      <c r="AE289" s="11" t="str">
        <f t="shared" si="65"/>
        <v>Paid in full</v>
      </c>
      <c r="AF289" s="11" t="str">
        <f t="shared" si="54"/>
        <v>Not Applicable</v>
      </c>
      <c r="AG289" s="11" t="str">
        <f t="shared" si="66"/>
        <v>Y</v>
      </c>
      <c r="AH289" s="8" t="str">
        <f t="shared" si="67"/>
        <v>N</v>
      </c>
    </row>
    <row r="290" spans="1:34">
      <c r="A290" s="11">
        <v>289</v>
      </c>
      <c r="B290" s="3" t="s">
        <v>21</v>
      </c>
      <c r="C290" s="3" t="s">
        <v>23</v>
      </c>
      <c r="D290" s="3" t="s">
        <v>22</v>
      </c>
      <c r="E290" s="3" t="s">
        <v>24</v>
      </c>
      <c r="F290" s="3">
        <v>85004</v>
      </c>
      <c r="G290" s="3" t="s">
        <v>27</v>
      </c>
      <c r="H290" s="11" t="s">
        <v>25</v>
      </c>
      <c r="I290" s="11"/>
      <c r="J290" s="3" t="s">
        <v>26</v>
      </c>
      <c r="K290" s="3" t="s">
        <v>28</v>
      </c>
      <c r="L290" s="3" t="s">
        <v>317</v>
      </c>
      <c r="M290" s="3">
        <v>6</v>
      </c>
      <c r="N290" s="5">
        <v>43050</v>
      </c>
      <c r="O290" s="5">
        <v>43054</v>
      </c>
      <c r="P290" s="5">
        <v>43235</v>
      </c>
      <c r="Q290" s="5">
        <v>43235</v>
      </c>
      <c r="R290" s="8">
        <f t="shared" si="68"/>
        <v>43235</v>
      </c>
      <c r="S290" s="11"/>
      <c r="T290" s="8">
        <f t="shared" si="69"/>
        <v>43235</v>
      </c>
      <c r="U290" s="11" t="str">
        <f t="shared" si="57"/>
        <v>RN</v>
      </c>
      <c r="V290" s="11">
        <f>'cn(past)'!V289</f>
        <v>0</v>
      </c>
      <c r="W290" s="11">
        <f t="shared" si="58"/>
        <v>0</v>
      </c>
      <c r="X290" s="11">
        <f t="shared" si="59"/>
        <v>0</v>
      </c>
      <c r="Y290" s="11">
        <f t="shared" si="60"/>
        <v>0</v>
      </c>
      <c r="Z290" s="11"/>
      <c r="AA290" s="11">
        <f t="shared" si="61"/>
        <v>0</v>
      </c>
      <c r="AB290" s="11">
        <f t="shared" si="62"/>
        <v>0.02</v>
      </c>
      <c r="AC290" s="11">
        <f t="shared" si="63"/>
        <v>0</v>
      </c>
      <c r="AD290" s="11">
        <f t="shared" si="64"/>
        <v>0</v>
      </c>
      <c r="AE290" s="11" t="str">
        <f t="shared" si="65"/>
        <v>Paid in full</v>
      </c>
      <c r="AF290" s="11" t="str">
        <f t="shared" si="54"/>
        <v>Not Applicable</v>
      </c>
      <c r="AG290" s="11" t="str">
        <f t="shared" si="66"/>
        <v>Y</v>
      </c>
      <c r="AH290" s="8" t="str">
        <f t="shared" si="67"/>
        <v>N</v>
      </c>
    </row>
    <row r="291" spans="1:34">
      <c r="A291" s="11">
        <v>290</v>
      </c>
      <c r="B291" s="3" t="s">
        <v>21</v>
      </c>
      <c r="C291" s="3" t="s">
        <v>23</v>
      </c>
      <c r="D291" s="3" t="s">
        <v>22</v>
      </c>
      <c r="E291" s="3" t="s">
        <v>24</v>
      </c>
      <c r="F291" s="3">
        <v>85004</v>
      </c>
      <c r="G291" s="3" t="s">
        <v>27</v>
      </c>
      <c r="H291" s="11" t="s">
        <v>25</v>
      </c>
      <c r="I291" s="11"/>
      <c r="J291" s="3" t="s">
        <v>26</v>
      </c>
      <c r="K291" s="3" t="s">
        <v>28</v>
      </c>
      <c r="L291" s="3" t="s">
        <v>318</v>
      </c>
      <c r="M291" s="3">
        <v>6</v>
      </c>
      <c r="N291" s="5">
        <v>42964</v>
      </c>
      <c r="O291" s="5">
        <v>42967</v>
      </c>
      <c r="P291" s="5">
        <v>43151</v>
      </c>
      <c r="Q291" s="5">
        <v>43151</v>
      </c>
      <c r="R291" s="8">
        <f t="shared" si="68"/>
        <v>43151</v>
      </c>
      <c r="S291" s="11"/>
      <c r="T291" s="8">
        <f t="shared" si="69"/>
        <v>43151</v>
      </c>
      <c r="U291" s="11" t="str">
        <f t="shared" si="57"/>
        <v>RN</v>
      </c>
      <c r="V291" s="11">
        <f>'cn(past)'!V290</f>
        <v>0</v>
      </c>
      <c r="W291" s="11">
        <f t="shared" si="58"/>
        <v>0</v>
      </c>
      <c r="X291" s="11">
        <f t="shared" si="59"/>
        <v>0</v>
      </c>
      <c r="Y291" s="11">
        <f t="shared" si="60"/>
        <v>0</v>
      </c>
      <c r="Z291" s="11"/>
      <c r="AA291" s="11">
        <f t="shared" si="61"/>
        <v>0</v>
      </c>
      <c r="AB291" s="11">
        <f t="shared" si="62"/>
        <v>0.02</v>
      </c>
      <c r="AC291" s="11">
        <f t="shared" si="63"/>
        <v>0</v>
      </c>
      <c r="AD291" s="11">
        <f t="shared" si="64"/>
        <v>0</v>
      </c>
      <c r="AE291" s="11" t="str">
        <f t="shared" si="65"/>
        <v>Paid in full</v>
      </c>
      <c r="AF291" s="11" t="str">
        <f t="shared" si="54"/>
        <v>Not Applicable</v>
      </c>
      <c r="AG291" s="11" t="str">
        <f t="shared" si="66"/>
        <v>Y</v>
      </c>
      <c r="AH291" s="8" t="str">
        <f t="shared" si="67"/>
        <v>N</v>
      </c>
    </row>
    <row r="292" spans="1:34">
      <c r="A292" s="11">
        <v>291</v>
      </c>
      <c r="B292" s="3" t="s">
        <v>21</v>
      </c>
      <c r="C292" s="3" t="s">
        <v>23</v>
      </c>
      <c r="D292" s="3" t="s">
        <v>22</v>
      </c>
      <c r="E292" s="3" t="s">
        <v>24</v>
      </c>
      <c r="F292" s="3">
        <v>85004</v>
      </c>
      <c r="G292" s="3" t="s">
        <v>27</v>
      </c>
      <c r="H292" s="11" t="s">
        <v>25</v>
      </c>
      <c r="I292" s="11"/>
      <c r="J292" s="3" t="s">
        <v>26</v>
      </c>
      <c r="K292" s="3" t="s">
        <v>28</v>
      </c>
      <c r="L292" s="3" t="s">
        <v>319</v>
      </c>
      <c r="M292" s="3">
        <v>6</v>
      </c>
      <c r="N292" s="5">
        <v>43003</v>
      </c>
      <c r="O292" s="5">
        <v>43008</v>
      </c>
      <c r="P292" s="5">
        <v>43189</v>
      </c>
      <c r="Q292" s="5">
        <v>43189</v>
      </c>
      <c r="R292" s="8">
        <f t="shared" si="68"/>
        <v>43189</v>
      </c>
      <c r="S292" s="11"/>
      <c r="T292" s="8">
        <f t="shared" si="69"/>
        <v>43189</v>
      </c>
      <c r="U292" s="11" t="str">
        <f t="shared" si="57"/>
        <v>RN</v>
      </c>
      <c r="V292" s="11">
        <f>'cn(past)'!V291</f>
        <v>0</v>
      </c>
      <c r="W292" s="11">
        <f t="shared" si="58"/>
        <v>0</v>
      </c>
      <c r="X292" s="11">
        <f t="shared" si="59"/>
        <v>0</v>
      </c>
      <c r="Y292" s="11">
        <f t="shared" si="60"/>
        <v>0</v>
      </c>
      <c r="Z292" s="11"/>
      <c r="AA292" s="11">
        <f t="shared" si="61"/>
        <v>0</v>
      </c>
      <c r="AB292" s="11">
        <f t="shared" si="62"/>
        <v>0.02</v>
      </c>
      <c r="AC292" s="11">
        <f t="shared" si="63"/>
        <v>0</v>
      </c>
      <c r="AD292" s="11">
        <f t="shared" si="64"/>
        <v>0</v>
      </c>
      <c r="AE292" s="11" t="str">
        <f t="shared" si="65"/>
        <v>Paid in full</v>
      </c>
      <c r="AF292" s="11" t="str">
        <f t="shared" si="54"/>
        <v>Not Applicable</v>
      </c>
      <c r="AG292" s="11" t="str">
        <f t="shared" si="66"/>
        <v>Y</v>
      </c>
      <c r="AH292" s="8" t="str">
        <f t="shared" si="67"/>
        <v>N</v>
      </c>
    </row>
    <row r="293" spans="1:34">
      <c r="A293" s="11">
        <v>292</v>
      </c>
      <c r="B293" s="3" t="s">
        <v>21</v>
      </c>
      <c r="C293" s="3" t="s">
        <v>23</v>
      </c>
      <c r="D293" s="3" t="s">
        <v>22</v>
      </c>
      <c r="E293" s="3" t="s">
        <v>24</v>
      </c>
      <c r="F293" s="3">
        <v>85004</v>
      </c>
      <c r="G293" s="3" t="s">
        <v>27</v>
      </c>
      <c r="H293" s="11" t="s">
        <v>25</v>
      </c>
      <c r="I293" s="11"/>
      <c r="J293" s="3" t="s">
        <v>26</v>
      </c>
      <c r="K293" s="3" t="s">
        <v>28</v>
      </c>
      <c r="L293" s="3" t="s">
        <v>320</v>
      </c>
      <c r="M293" s="3">
        <v>6</v>
      </c>
      <c r="N293" s="5">
        <v>43094</v>
      </c>
      <c r="O293" s="5">
        <v>43099</v>
      </c>
      <c r="P293" s="5">
        <v>43281</v>
      </c>
      <c r="Q293" s="5">
        <v>43281</v>
      </c>
      <c r="R293" s="8">
        <f t="shared" si="68"/>
        <v>43281</v>
      </c>
      <c r="S293" s="11"/>
      <c r="T293" s="8">
        <f t="shared" si="69"/>
        <v>43281</v>
      </c>
      <c r="U293" s="11" t="str">
        <f t="shared" si="57"/>
        <v>RN</v>
      </c>
      <c r="V293" s="11">
        <f>'cn(past)'!V292</f>
        <v>0</v>
      </c>
      <c r="W293" s="11">
        <f t="shared" si="58"/>
        <v>0</v>
      </c>
      <c r="X293" s="11">
        <f t="shared" si="59"/>
        <v>0</v>
      </c>
      <c r="Y293" s="11">
        <f t="shared" si="60"/>
        <v>0</v>
      </c>
      <c r="Z293" s="11"/>
      <c r="AA293" s="11">
        <f t="shared" si="61"/>
        <v>0</v>
      </c>
      <c r="AB293" s="11">
        <f t="shared" si="62"/>
        <v>0.02</v>
      </c>
      <c r="AC293" s="11">
        <f t="shared" si="63"/>
        <v>0</v>
      </c>
      <c r="AD293" s="11">
        <f t="shared" si="64"/>
        <v>0</v>
      </c>
      <c r="AE293" s="11" t="str">
        <f t="shared" si="65"/>
        <v>Paid in full</v>
      </c>
      <c r="AF293" s="11" t="str">
        <f t="shared" si="54"/>
        <v>Not Applicable</v>
      </c>
      <c r="AG293" s="11" t="str">
        <f t="shared" si="66"/>
        <v>Y</v>
      </c>
      <c r="AH293" s="8" t="str">
        <f t="shared" si="67"/>
        <v>N</v>
      </c>
    </row>
    <row r="294" spans="1:34">
      <c r="A294" s="11">
        <v>293</v>
      </c>
      <c r="B294" s="3" t="s">
        <v>21</v>
      </c>
      <c r="C294" s="3" t="s">
        <v>23</v>
      </c>
      <c r="D294" s="3" t="s">
        <v>22</v>
      </c>
      <c r="E294" s="3" t="s">
        <v>24</v>
      </c>
      <c r="F294" s="3">
        <v>85004</v>
      </c>
      <c r="G294" s="3" t="s">
        <v>27</v>
      </c>
      <c r="H294" s="11" t="s">
        <v>25</v>
      </c>
      <c r="I294" s="11"/>
      <c r="J294" s="3" t="s">
        <v>26</v>
      </c>
      <c r="K294" s="3" t="s">
        <v>28</v>
      </c>
      <c r="L294" s="3" t="s">
        <v>321</v>
      </c>
      <c r="M294" s="12">
        <v>6</v>
      </c>
      <c r="N294" s="5">
        <v>42962</v>
      </c>
      <c r="O294" s="5">
        <v>42967</v>
      </c>
      <c r="P294" s="5">
        <v>43151</v>
      </c>
      <c r="Q294" s="5">
        <v>43151</v>
      </c>
      <c r="R294" s="8">
        <f t="shared" si="68"/>
        <v>43151</v>
      </c>
      <c r="S294" s="11"/>
      <c r="T294" s="8">
        <f t="shared" si="69"/>
        <v>43151</v>
      </c>
      <c r="U294" s="11" t="str">
        <f t="shared" si="57"/>
        <v>RN</v>
      </c>
      <c r="V294" s="11">
        <f>'cn(past)'!V293</f>
        <v>0</v>
      </c>
      <c r="W294" s="11">
        <f t="shared" si="58"/>
        <v>0</v>
      </c>
      <c r="X294" s="11">
        <f t="shared" si="59"/>
        <v>0</v>
      </c>
      <c r="Y294" s="11">
        <f t="shared" si="60"/>
        <v>0</v>
      </c>
      <c r="Z294" s="11"/>
      <c r="AA294" s="11">
        <f t="shared" si="61"/>
        <v>0</v>
      </c>
      <c r="AB294" s="11">
        <f t="shared" si="62"/>
        <v>0.02</v>
      </c>
      <c r="AC294" s="11">
        <f t="shared" si="63"/>
        <v>0</v>
      </c>
      <c r="AD294" s="11">
        <f t="shared" si="64"/>
        <v>0</v>
      </c>
      <c r="AE294" s="11" t="str">
        <f t="shared" si="65"/>
        <v>Paid in full</v>
      </c>
      <c r="AF294" s="11" t="str">
        <f t="shared" ref="AF294:AF357" si="70">IF($S294&lt;&gt;"","Unearned Comm","Not Applicable")</f>
        <v>Not Applicable</v>
      </c>
      <c r="AG294" s="11" t="str">
        <f t="shared" si="66"/>
        <v>Y</v>
      </c>
      <c r="AH294" s="8" t="str">
        <f t="shared" si="67"/>
        <v>N</v>
      </c>
    </row>
    <row r="295" spans="1:34">
      <c r="A295" s="11">
        <v>294</v>
      </c>
      <c r="B295" s="3" t="s">
        <v>21</v>
      </c>
      <c r="C295" s="3" t="s">
        <v>23</v>
      </c>
      <c r="D295" s="3" t="s">
        <v>22</v>
      </c>
      <c r="E295" s="3" t="s">
        <v>24</v>
      </c>
      <c r="F295" s="3">
        <v>85004</v>
      </c>
      <c r="G295" s="3" t="s">
        <v>27</v>
      </c>
      <c r="H295" s="11" t="s">
        <v>25</v>
      </c>
      <c r="I295" s="11"/>
      <c r="J295" s="3" t="s">
        <v>26</v>
      </c>
      <c r="K295" s="3" t="s">
        <v>28</v>
      </c>
      <c r="L295" s="3" t="s">
        <v>322</v>
      </c>
      <c r="M295" s="12">
        <v>6</v>
      </c>
      <c r="N295" s="5">
        <v>43117</v>
      </c>
      <c r="O295" s="5">
        <v>43120</v>
      </c>
      <c r="P295" s="5">
        <v>43301</v>
      </c>
      <c r="Q295" s="5">
        <v>43301</v>
      </c>
      <c r="R295" s="8">
        <f t="shared" si="68"/>
        <v>43301</v>
      </c>
      <c r="S295" s="11"/>
      <c r="T295" s="8">
        <f t="shared" si="69"/>
        <v>43301</v>
      </c>
      <c r="U295" s="11" t="str">
        <f t="shared" si="57"/>
        <v>RN</v>
      </c>
      <c r="V295" s="11">
        <f>'cn(past)'!V294</f>
        <v>0</v>
      </c>
      <c r="W295" s="11">
        <f t="shared" si="58"/>
        <v>0</v>
      </c>
      <c r="X295" s="11">
        <f t="shared" si="59"/>
        <v>0</v>
      </c>
      <c r="Y295" s="11">
        <f t="shared" si="60"/>
        <v>0</v>
      </c>
      <c r="Z295" s="11"/>
      <c r="AA295" s="11">
        <f t="shared" si="61"/>
        <v>0</v>
      </c>
      <c r="AB295" s="11">
        <f t="shared" si="62"/>
        <v>0.02</v>
      </c>
      <c r="AC295" s="11">
        <f t="shared" si="63"/>
        <v>0</v>
      </c>
      <c r="AD295" s="11">
        <f t="shared" si="64"/>
        <v>0</v>
      </c>
      <c r="AE295" s="11" t="str">
        <f t="shared" si="65"/>
        <v>Paid in full</v>
      </c>
      <c r="AF295" s="11" t="str">
        <f t="shared" si="70"/>
        <v>Not Applicable</v>
      </c>
      <c r="AG295" s="11" t="str">
        <f t="shared" si="66"/>
        <v>Y</v>
      </c>
      <c r="AH295" s="8" t="str">
        <f t="shared" si="67"/>
        <v>N</v>
      </c>
    </row>
    <row r="296" spans="1:34">
      <c r="A296" s="11">
        <v>295</v>
      </c>
      <c r="B296" s="3" t="s">
        <v>21</v>
      </c>
      <c r="C296" s="3" t="s">
        <v>23</v>
      </c>
      <c r="D296" s="3" t="s">
        <v>22</v>
      </c>
      <c r="E296" s="3" t="s">
        <v>24</v>
      </c>
      <c r="F296" s="3">
        <v>85004</v>
      </c>
      <c r="G296" s="3" t="s">
        <v>27</v>
      </c>
      <c r="H296" s="11" t="s">
        <v>25</v>
      </c>
      <c r="I296" s="11"/>
      <c r="J296" s="3" t="s">
        <v>26</v>
      </c>
      <c r="K296" s="3" t="s">
        <v>28</v>
      </c>
      <c r="L296" s="3" t="s">
        <v>323</v>
      </c>
      <c r="M296" s="12">
        <v>6</v>
      </c>
      <c r="N296" s="5">
        <v>43130</v>
      </c>
      <c r="O296" s="5">
        <v>43131</v>
      </c>
      <c r="P296" s="5">
        <v>43312</v>
      </c>
      <c r="Q296" s="5">
        <v>43312</v>
      </c>
      <c r="R296" s="8">
        <f t="shared" ref="R296:R327" si="71">Q296</f>
        <v>43312</v>
      </c>
      <c r="S296" s="11"/>
      <c r="T296" s="8">
        <f t="shared" ref="T296:T302" si="72">R296</f>
        <v>43312</v>
      </c>
      <c r="U296" s="11" t="str">
        <f t="shared" si="57"/>
        <v>RN</v>
      </c>
      <c r="V296" s="11">
        <f>'cn(past)'!V295</f>
        <v>0</v>
      </c>
      <c r="W296" s="11">
        <f t="shared" si="58"/>
        <v>0</v>
      </c>
      <c r="X296" s="11">
        <f t="shared" si="59"/>
        <v>0</v>
      </c>
      <c r="Y296" s="11">
        <f t="shared" si="60"/>
        <v>0</v>
      </c>
      <c r="Z296" s="11"/>
      <c r="AA296" s="11">
        <f t="shared" si="61"/>
        <v>0</v>
      </c>
      <c r="AB296" s="11">
        <f t="shared" si="62"/>
        <v>0.02</v>
      </c>
      <c r="AC296" s="11">
        <f t="shared" si="63"/>
        <v>0</v>
      </c>
      <c r="AD296" s="11">
        <f t="shared" si="64"/>
        <v>0</v>
      </c>
      <c r="AE296" s="11" t="str">
        <f t="shared" si="65"/>
        <v>Paid in full</v>
      </c>
      <c r="AF296" s="11" t="str">
        <f t="shared" si="70"/>
        <v>Not Applicable</v>
      </c>
      <c r="AG296" s="11" t="str">
        <f t="shared" si="66"/>
        <v>Y</v>
      </c>
      <c r="AH296" s="8" t="str">
        <f t="shared" si="67"/>
        <v>N</v>
      </c>
    </row>
    <row r="297" spans="1:34">
      <c r="A297" s="11">
        <v>296</v>
      </c>
      <c r="B297" s="3" t="s">
        <v>21</v>
      </c>
      <c r="C297" s="3" t="s">
        <v>23</v>
      </c>
      <c r="D297" s="3" t="s">
        <v>22</v>
      </c>
      <c r="E297" s="3" t="s">
        <v>24</v>
      </c>
      <c r="F297" s="3">
        <v>85004</v>
      </c>
      <c r="G297" s="3" t="s">
        <v>27</v>
      </c>
      <c r="H297" s="11" t="s">
        <v>25</v>
      </c>
      <c r="I297" s="11"/>
      <c r="J297" s="3" t="s">
        <v>26</v>
      </c>
      <c r="K297" s="3" t="s">
        <v>28</v>
      </c>
      <c r="L297" s="3" t="s">
        <v>324</v>
      </c>
      <c r="M297" s="12">
        <v>6</v>
      </c>
      <c r="N297" s="5">
        <v>43047</v>
      </c>
      <c r="O297" s="5">
        <v>43049</v>
      </c>
      <c r="P297" s="5">
        <v>43230</v>
      </c>
      <c r="Q297" s="5">
        <v>43230</v>
      </c>
      <c r="R297" s="8">
        <f t="shared" si="71"/>
        <v>43230</v>
      </c>
      <c r="S297" s="11"/>
      <c r="T297" s="8">
        <f t="shared" si="72"/>
        <v>43230</v>
      </c>
      <c r="U297" s="11" t="str">
        <f t="shared" si="57"/>
        <v>RN</v>
      </c>
      <c r="V297" s="11">
        <f>'cn(past)'!V296</f>
        <v>0</v>
      </c>
      <c r="W297" s="11">
        <f t="shared" si="58"/>
        <v>0</v>
      </c>
      <c r="X297" s="11">
        <f t="shared" si="59"/>
        <v>0</v>
      </c>
      <c r="Y297" s="11">
        <f t="shared" si="60"/>
        <v>0</v>
      </c>
      <c r="Z297" s="11"/>
      <c r="AA297" s="11">
        <f t="shared" si="61"/>
        <v>0</v>
      </c>
      <c r="AB297" s="11">
        <f t="shared" si="62"/>
        <v>0.02</v>
      </c>
      <c r="AC297" s="11">
        <f t="shared" si="63"/>
        <v>0</v>
      </c>
      <c r="AD297" s="11">
        <f t="shared" si="64"/>
        <v>0</v>
      </c>
      <c r="AE297" s="11" t="str">
        <f t="shared" si="65"/>
        <v>Paid in full</v>
      </c>
      <c r="AF297" s="11" t="str">
        <f t="shared" si="70"/>
        <v>Not Applicable</v>
      </c>
      <c r="AG297" s="11" t="str">
        <f t="shared" si="66"/>
        <v>Y</v>
      </c>
      <c r="AH297" s="8" t="str">
        <f t="shared" si="67"/>
        <v>N</v>
      </c>
    </row>
    <row r="298" spans="1:34">
      <c r="A298" s="11">
        <v>297</v>
      </c>
      <c r="B298" s="3" t="s">
        <v>21</v>
      </c>
      <c r="C298" s="3" t="s">
        <v>23</v>
      </c>
      <c r="D298" s="3" t="s">
        <v>22</v>
      </c>
      <c r="E298" s="3" t="s">
        <v>24</v>
      </c>
      <c r="F298" s="3">
        <v>85004</v>
      </c>
      <c r="G298" s="3" t="s">
        <v>27</v>
      </c>
      <c r="H298" s="11" t="s">
        <v>25</v>
      </c>
      <c r="I298" s="11"/>
      <c r="J298" s="3" t="s">
        <v>26</v>
      </c>
      <c r="K298" s="3" t="s">
        <v>28</v>
      </c>
      <c r="L298" s="3" t="s">
        <v>325</v>
      </c>
      <c r="M298" s="12">
        <v>6</v>
      </c>
      <c r="N298" s="5">
        <v>43107</v>
      </c>
      <c r="O298" s="5">
        <v>43110</v>
      </c>
      <c r="P298" s="5">
        <v>43291</v>
      </c>
      <c r="Q298" s="5">
        <v>43291</v>
      </c>
      <c r="R298" s="8">
        <f t="shared" si="71"/>
        <v>43291</v>
      </c>
      <c r="S298" s="11"/>
      <c r="T298" s="8">
        <f t="shared" si="72"/>
        <v>43291</v>
      </c>
      <c r="U298" s="11" t="str">
        <f t="shared" si="57"/>
        <v>RN</v>
      </c>
      <c r="V298" s="11">
        <f>'cn(past)'!V297</f>
        <v>0</v>
      </c>
      <c r="W298" s="11">
        <f t="shared" si="58"/>
        <v>0</v>
      </c>
      <c r="X298" s="11">
        <f t="shared" si="59"/>
        <v>0</v>
      </c>
      <c r="Y298" s="11">
        <f t="shared" si="60"/>
        <v>0</v>
      </c>
      <c r="Z298" s="11"/>
      <c r="AA298" s="11">
        <f t="shared" si="61"/>
        <v>0</v>
      </c>
      <c r="AB298" s="11">
        <f t="shared" si="62"/>
        <v>0.02</v>
      </c>
      <c r="AC298" s="11">
        <f t="shared" si="63"/>
        <v>0</v>
      </c>
      <c r="AD298" s="11">
        <f t="shared" si="64"/>
        <v>0</v>
      </c>
      <c r="AE298" s="11" t="str">
        <f t="shared" si="65"/>
        <v>Paid in full</v>
      </c>
      <c r="AF298" s="11" t="str">
        <f t="shared" si="70"/>
        <v>Not Applicable</v>
      </c>
      <c r="AG298" s="11" t="str">
        <f t="shared" si="66"/>
        <v>Y</v>
      </c>
      <c r="AH298" s="8" t="str">
        <f t="shared" si="67"/>
        <v>N</v>
      </c>
    </row>
    <row r="299" spans="1:34">
      <c r="A299" s="11">
        <v>298</v>
      </c>
      <c r="B299" s="3" t="s">
        <v>21</v>
      </c>
      <c r="C299" s="3" t="s">
        <v>23</v>
      </c>
      <c r="D299" s="3" t="s">
        <v>22</v>
      </c>
      <c r="E299" s="3" t="s">
        <v>24</v>
      </c>
      <c r="F299" s="3">
        <v>85004</v>
      </c>
      <c r="G299" s="3" t="s">
        <v>27</v>
      </c>
      <c r="H299" s="11" t="s">
        <v>25</v>
      </c>
      <c r="I299" s="11"/>
      <c r="J299" s="3" t="s">
        <v>26</v>
      </c>
      <c r="K299" s="3" t="s">
        <v>28</v>
      </c>
      <c r="L299" s="3" t="s">
        <v>326</v>
      </c>
      <c r="M299" s="12">
        <v>6</v>
      </c>
      <c r="N299" s="5">
        <v>43104</v>
      </c>
      <c r="O299" s="5">
        <v>43106</v>
      </c>
      <c r="P299" s="5">
        <v>43287</v>
      </c>
      <c r="Q299" s="5">
        <v>43287</v>
      </c>
      <c r="R299" s="8">
        <f t="shared" si="71"/>
        <v>43287</v>
      </c>
      <c r="S299" s="11"/>
      <c r="T299" s="8">
        <f t="shared" si="72"/>
        <v>43287</v>
      </c>
      <c r="U299" s="11" t="str">
        <f t="shared" si="57"/>
        <v>RN</v>
      </c>
      <c r="V299" s="11">
        <f>'cn(past)'!V298</f>
        <v>0</v>
      </c>
      <c r="W299" s="11">
        <f t="shared" si="58"/>
        <v>0</v>
      </c>
      <c r="X299" s="11">
        <f t="shared" si="59"/>
        <v>0</v>
      </c>
      <c r="Y299" s="11">
        <f t="shared" si="60"/>
        <v>0</v>
      </c>
      <c r="Z299" s="11"/>
      <c r="AA299" s="11">
        <f t="shared" si="61"/>
        <v>0</v>
      </c>
      <c r="AB299" s="11">
        <f t="shared" si="62"/>
        <v>0.02</v>
      </c>
      <c r="AC299" s="11">
        <f t="shared" si="63"/>
        <v>0</v>
      </c>
      <c r="AD299" s="11">
        <f t="shared" si="64"/>
        <v>0</v>
      </c>
      <c r="AE299" s="11" t="str">
        <f t="shared" si="65"/>
        <v>Paid in full</v>
      </c>
      <c r="AF299" s="11" t="str">
        <f t="shared" si="70"/>
        <v>Not Applicable</v>
      </c>
      <c r="AG299" s="11" t="str">
        <f t="shared" si="66"/>
        <v>Y</v>
      </c>
      <c r="AH299" s="8" t="str">
        <f t="shared" si="67"/>
        <v>N</v>
      </c>
    </row>
    <row r="300" spans="1:34">
      <c r="A300" s="11">
        <v>299</v>
      </c>
      <c r="B300" s="3" t="s">
        <v>21</v>
      </c>
      <c r="C300" s="3" t="s">
        <v>23</v>
      </c>
      <c r="D300" s="3" t="s">
        <v>22</v>
      </c>
      <c r="E300" s="3" t="s">
        <v>24</v>
      </c>
      <c r="F300" s="3">
        <v>85004</v>
      </c>
      <c r="G300" s="3" t="s">
        <v>27</v>
      </c>
      <c r="H300" s="11" t="s">
        <v>25</v>
      </c>
      <c r="I300" s="11"/>
      <c r="J300" s="3" t="s">
        <v>26</v>
      </c>
      <c r="K300" s="3" t="s">
        <v>28</v>
      </c>
      <c r="L300" s="3" t="s">
        <v>327</v>
      </c>
      <c r="M300" s="12">
        <v>6</v>
      </c>
      <c r="N300" s="5">
        <v>43110</v>
      </c>
      <c r="O300" s="5">
        <v>43115</v>
      </c>
      <c r="P300" s="5">
        <v>43296</v>
      </c>
      <c r="Q300" s="5">
        <v>43296</v>
      </c>
      <c r="R300" s="8">
        <f t="shared" si="71"/>
        <v>43296</v>
      </c>
      <c r="S300" s="11"/>
      <c r="T300" s="8">
        <f t="shared" si="72"/>
        <v>43296</v>
      </c>
      <c r="U300" s="11" t="str">
        <f t="shared" si="57"/>
        <v>RN</v>
      </c>
      <c r="V300" s="11">
        <f>'cn(past)'!V299</f>
        <v>0</v>
      </c>
      <c r="W300" s="11">
        <f t="shared" si="58"/>
        <v>0</v>
      </c>
      <c r="X300" s="11">
        <f t="shared" si="59"/>
        <v>0</v>
      </c>
      <c r="Y300" s="11">
        <f t="shared" si="60"/>
        <v>0</v>
      </c>
      <c r="Z300" s="11"/>
      <c r="AA300" s="11">
        <f t="shared" si="61"/>
        <v>0</v>
      </c>
      <c r="AB300" s="11">
        <f t="shared" si="62"/>
        <v>0.02</v>
      </c>
      <c r="AC300" s="11">
        <f t="shared" si="63"/>
        <v>0</v>
      </c>
      <c r="AD300" s="11">
        <f t="shared" si="64"/>
        <v>0</v>
      </c>
      <c r="AE300" s="11" t="str">
        <f t="shared" si="65"/>
        <v>Paid in full</v>
      </c>
      <c r="AF300" s="11" t="str">
        <f t="shared" si="70"/>
        <v>Not Applicable</v>
      </c>
      <c r="AG300" s="11" t="str">
        <f t="shared" si="66"/>
        <v>Y</v>
      </c>
      <c r="AH300" s="8" t="str">
        <f t="shared" si="67"/>
        <v>N</v>
      </c>
    </row>
    <row r="301" spans="1:34">
      <c r="A301" s="11">
        <v>300</v>
      </c>
      <c r="B301" s="3" t="s">
        <v>21</v>
      </c>
      <c r="C301" s="3" t="s">
        <v>23</v>
      </c>
      <c r="D301" s="3" t="s">
        <v>22</v>
      </c>
      <c r="E301" s="3" t="s">
        <v>24</v>
      </c>
      <c r="F301" s="3">
        <v>85004</v>
      </c>
      <c r="G301" s="3" t="s">
        <v>27</v>
      </c>
      <c r="H301" s="11" t="s">
        <v>25</v>
      </c>
      <c r="I301" s="11"/>
      <c r="J301" s="3" t="s">
        <v>26</v>
      </c>
      <c r="K301" s="3" t="s">
        <v>28</v>
      </c>
      <c r="L301" s="3" t="s">
        <v>328</v>
      </c>
      <c r="M301" s="12">
        <v>6</v>
      </c>
      <c r="N301" s="5">
        <v>43117</v>
      </c>
      <c r="O301" s="5">
        <v>43120</v>
      </c>
      <c r="P301" s="5">
        <v>43301</v>
      </c>
      <c r="Q301" s="5">
        <v>43301</v>
      </c>
      <c r="R301" s="8">
        <f t="shared" si="71"/>
        <v>43301</v>
      </c>
      <c r="S301" s="11"/>
      <c r="T301" s="8">
        <f t="shared" si="72"/>
        <v>43301</v>
      </c>
      <c r="U301" s="11" t="str">
        <f t="shared" si="57"/>
        <v>RN</v>
      </c>
      <c r="V301" s="11">
        <f>'cn(past)'!V300</f>
        <v>0</v>
      </c>
      <c r="W301" s="11">
        <f t="shared" si="58"/>
        <v>0</v>
      </c>
      <c r="X301" s="11">
        <f t="shared" si="59"/>
        <v>0</v>
      </c>
      <c r="Y301" s="11">
        <f t="shared" si="60"/>
        <v>0</v>
      </c>
      <c r="Z301" s="11"/>
      <c r="AA301" s="11">
        <f t="shared" si="61"/>
        <v>0</v>
      </c>
      <c r="AB301" s="11">
        <f t="shared" si="62"/>
        <v>0.02</v>
      </c>
      <c r="AC301" s="11">
        <f t="shared" si="63"/>
        <v>0</v>
      </c>
      <c r="AD301" s="11">
        <f t="shared" si="64"/>
        <v>0</v>
      </c>
      <c r="AE301" s="11" t="str">
        <f t="shared" si="65"/>
        <v>Paid in full</v>
      </c>
      <c r="AF301" s="11" t="str">
        <f t="shared" si="70"/>
        <v>Not Applicable</v>
      </c>
      <c r="AG301" s="11" t="str">
        <f t="shared" si="66"/>
        <v>Y</v>
      </c>
      <c r="AH301" s="8" t="str">
        <f t="shared" si="67"/>
        <v>N</v>
      </c>
    </row>
    <row r="302" spans="1:34">
      <c r="A302" s="11">
        <v>301</v>
      </c>
      <c r="B302" s="3" t="s">
        <v>21</v>
      </c>
      <c r="C302" s="3" t="s">
        <v>23</v>
      </c>
      <c r="D302" s="3" t="s">
        <v>22</v>
      </c>
      <c r="E302" s="3" t="s">
        <v>24</v>
      </c>
      <c r="F302" s="3">
        <v>85004</v>
      </c>
      <c r="G302" s="3" t="s">
        <v>27</v>
      </c>
      <c r="H302" s="11" t="s">
        <v>25</v>
      </c>
      <c r="I302" s="11"/>
      <c r="J302" s="3" t="s">
        <v>26</v>
      </c>
      <c r="K302" s="3" t="s">
        <v>28</v>
      </c>
      <c r="L302" s="3" t="s">
        <v>329</v>
      </c>
      <c r="M302" s="12">
        <v>6</v>
      </c>
      <c r="N302" s="5">
        <v>43118</v>
      </c>
      <c r="O302" s="5">
        <v>43121</v>
      </c>
      <c r="P302" s="5">
        <v>43302</v>
      </c>
      <c r="Q302" s="5">
        <v>43302</v>
      </c>
      <c r="R302" s="8">
        <f t="shared" si="71"/>
        <v>43302</v>
      </c>
      <c r="S302" s="11"/>
      <c r="T302" s="8">
        <f t="shared" si="72"/>
        <v>43302</v>
      </c>
      <c r="U302" s="11" t="str">
        <f t="shared" si="57"/>
        <v>RN</v>
      </c>
      <c r="V302" s="11">
        <v>721</v>
      </c>
      <c r="W302" s="11">
        <f t="shared" si="58"/>
        <v>648.9</v>
      </c>
      <c r="X302" s="11">
        <f t="shared" si="59"/>
        <v>50.470000000000006</v>
      </c>
      <c r="Y302" s="11">
        <f t="shared" si="60"/>
        <v>14.42</v>
      </c>
      <c r="Z302" s="11"/>
      <c r="AA302" s="11">
        <f t="shared" si="61"/>
        <v>7.21</v>
      </c>
      <c r="AB302" s="11">
        <f t="shared" si="62"/>
        <v>0.03</v>
      </c>
      <c r="AC302" s="11">
        <f t="shared" si="63"/>
        <v>21.63</v>
      </c>
      <c r="AD302" s="11">
        <f t="shared" si="64"/>
        <v>3.605</v>
      </c>
      <c r="AE302" s="11" t="str">
        <f t="shared" si="65"/>
        <v>Paid in full</v>
      </c>
      <c r="AF302" s="11" t="str">
        <f t="shared" si="70"/>
        <v>Not Applicable</v>
      </c>
      <c r="AG302" s="11" t="str">
        <f t="shared" si="66"/>
        <v>Y</v>
      </c>
      <c r="AH302" s="8" t="str">
        <f t="shared" si="67"/>
        <v>N</v>
      </c>
    </row>
    <row r="303" spans="1:34">
      <c r="A303" s="11">
        <v>302</v>
      </c>
      <c r="B303" s="3" t="s">
        <v>21</v>
      </c>
      <c r="C303" s="3" t="s">
        <v>23</v>
      </c>
      <c r="D303" s="3" t="s">
        <v>22</v>
      </c>
      <c r="E303" s="3" t="s">
        <v>24</v>
      </c>
      <c r="F303" s="3">
        <v>85004</v>
      </c>
      <c r="G303" s="3" t="s">
        <v>27</v>
      </c>
      <c r="H303" s="11" t="s">
        <v>25</v>
      </c>
      <c r="I303" s="11"/>
      <c r="J303" s="3" t="s">
        <v>26</v>
      </c>
      <c r="K303" s="3" t="s">
        <v>28</v>
      </c>
      <c r="L303" s="3" t="s">
        <v>330</v>
      </c>
      <c r="M303" s="3">
        <v>12</v>
      </c>
      <c r="N303" s="5">
        <v>42949</v>
      </c>
      <c r="O303" s="5">
        <v>42953</v>
      </c>
      <c r="P303" s="5">
        <v>43318</v>
      </c>
      <c r="Q303" s="5">
        <v>43318</v>
      </c>
      <c r="R303" s="8">
        <f t="shared" si="71"/>
        <v>43318</v>
      </c>
      <c r="S303" s="11"/>
      <c r="T303" s="11"/>
      <c r="U303" s="11" t="str">
        <f t="shared" si="57"/>
        <v>RN</v>
      </c>
      <c r="V303" s="3">
        <v>900</v>
      </c>
      <c r="W303" s="11">
        <f t="shared" si="58"/>
        <v>774</v>
      </c>
      <c r="X303" s="11">
        <f t="shared" si="59"/>
        <v>63.000000000000007</v>
      </c>
      <c r="Y303" s="11">
        <f t="shared" si="60"/>
        <v>18</v>
      </c>
      <c r="Z303" s="11">
        <f t="shared" ref="Z303:Z334" si="73">IF($R303&lt;&gt;"",$V303*0.05,0)</f>
        <v>45</v>
      </c>
      <c r="AA303" s="11">
        <f t="shared" si="61"/>
        <v>0</v>
      </c>
      <c r="AB303" s="11">
        <f t="shared" si="62"/>
        <v>7.0000000000000007E-2</v>
      </c>
      <c r="AC303" s="11">
        <f t="shared" si="63"/>
        <v>63</v>
      </c>
      <c r="AD303" s="11">
        <f t="shared" si="64"/>
        <v>5.25</v>
      </c>
      <c r="AE303" s="11" t="str">
        <f t="shared" si="65"/>
        <v>Paid in full</v>
      </c>
      <c r="AF303" s="11" t="str">
        <f t="shared" si="70"/>
        <v>Not Applicable</v>
      </c>
      <c r="AG303" s="11" t="str">
        <f t="shared" si="66"/>
        <v>Y</v>
      </c>
      <c r="AH303" s="8" t="str">
        <f t="shared" si="67"/>
        <v>N</v>
      </c>
    </row>
    <row r="304" spans="1:34">
      <c r="A304" s="11">
        <v>303</v>
      </c>
      <c r="B304" s="3" t="s">
        <v>21</v>
      </c>
      <c r="C304" s="3" t="s">
        <v>23</v>
      </c>
      <c r="D304" s="3" t="s">
        <v>22</v>
      </c>
      <c r="E304" s="3" t="s">
        <v>24</v>
      </c>
      <c r="F304" s="3">
        <v>85004</v>
      </c>
      <c r="G304" s="3" t="s">
        <v>27</v>
      </c>
      <c r="H304" s="11" t="s">
        <v>25</v>
      </c>
      <c r="I304" s="11"/>
      <c r="J304" s="3" t="s">
        <v>26</v>
      </c>
      <c r="K304" s="3" t="s">
        <v>28</v>
      </c>
      <c r="L304" s="3" t="s">
        <v>331</v>
      </c>
      <c r="M304" s="3">
        <v>12</v>
      </c>
      <c r="N304" s="5">
        <v>42962</v>
      </c>
      <c r="O304" s="5">
        <v>42967</v>
      </c>
      <c r="P304" s="5">
        <v>43151</v>
      </c>
      <c r="Q304" s="5">
        <v>43151</v>
      </c>
      <c r="R304" s="8">
        <f t="shared" si="71"/>
        <v>43151</v>
      </c>
      <c r="S304" s="11"/>
      <c r="T304" s="11"/>
      <c r="U304" s="11" t="str">
        <f t="shared" si="57"/>
        <v>RN</v>
      </c>
      <c r="V304" s="3">
        <v>1620</v>
      </c>
      <c r="W304" s="11">
        <f t="shared" si="58"/>
        <v>1393.2</v>
      </c>
      <c r="X304" s="11">
        <f t="shared" si="59"/>
        <v>113.4</v>
      </c>
      <c r="Y304" s="11">
        <f t="shared" si="60"/>
        <v>32.4</v>
      </c>
      <c r="Z304" s="11">
        <f t="shared" si="73"/>
        <v>81</v>
      </c>
      <c r="AA304" s="11">
        <f t="shared" si="61"/>
        <v>0</v>
      </c>
      <c r="AB304" s="11">
        <f t="shared" si="62"/>
        <v>7.0000000000000007E-2</v>
      </c>
      <c r="AC304" s="11">
        <f t="shared" si="63"/>
        <v>113.4</v>
      </c>
      <c r="AD304" s="11">
        <f t="shared" si="64"/>
        <v>9.4500000000000011</v>
      </c>
      <c r="AE304" s="11" t="str">
        <f t="shared" si="65"/>
        <v>Paid in full</v>
      </c>
      <c r="AF304" s="11" t="str">
        <f t="shared" si="70"/>
        <v>Not Applicable</v>
      </c>
      <c r="AG304" s="11" t="str">
        <f t="shared" si="66"/>
        <v>Y</v>
      </c>
      <c r="AH304" s="8" t="str">
        <f t="shared" si="67"/>
        <v>N</v>
      </c>
    </row>
    <row r="305" spans="1:34">
      <c r="A305" s="11">
        <v>304</v>
      </c>
      <c r="B305" s="3" t="s">
        <v>21</v>
      </c>
      <c r="C305" s="3" t="s">
        <v>23</v>
      </c>
      <c r="D305" s="3" t="s">
        <v>22</v>
      </c>
      <c r="E305" s="3" t="s">
        <v>24</v>
      </c>
      <c r="F305" s="3">
        <v>85004</v>
      </c>
      <c r="G305" s="3" t="s">
        <v>27</v>
      </c>
      <c r="H305" s="11" t="s">
        <v>25</v>
      </c>
      <c r="I305" s="11"/>
      <c r="J305" s="3" t="s">
        <v>26</v>
      </c>
      <c r="K305" s="3" t="s">
        <v>28</v>
      </c>
      <c r="L305" s="3" t="s">
        <v>332</v>
      </c>
      <c r="M305" s="3">
        <v>12</v>
      </c>
      <c r="N305" s="5">
        <v>42953</v>
      </c>
      <c r="O305" s="5">
        <v>42959</v>
      </c>
      <c r="P305" s="5">
        <v>43324</v>
      </c>
      <c r="Q305" s="5">
        <v>43324</v>
      </c>
      <c r="R305" s="8">
        <f t="shared" si="71"/>
        <v>43324</v>
      </c>
      <c r="S305" s="11"/>
      <c r="T305" s="11"/>
      <c r="U305" s="11" t="str">
        <f t="shared" si="57"/>
        <v>RN</v>
      </c>
      <c r="V305" s="3">
        <v>1500</v>
      </c>
      <c r="W305" s="11">
        <f t="shared" si="58"/>
        <v>1290</v>
      </c>
      <c r="X305" s="11">
        <f t="shared" si="59"/>
        <v>105.00000000000001</v>
      </c>
      <c r="Y305" s="11">
        <f t="shared" si="60"/>
        <v>30</v>
      </c>
      <c r="Z305" s="11">
        <f t="shared" si="73"/>
        <v>75</v>
      </c>
      <c r="AA305" s="11">
        <f t="shared" si="61"/>
        <v>0</v>
      </c>
      <c r="AB305" s="11">
        <f t="shared" si="62"/>
        <v>7.0000000000000007E-2</v>
      </c>
      <c r="AC305" s="11">
        <f t="shared" si="63"/>
        <v>105</v>
      </c>
      <c r="AD305" s="11">
        <f t="shared" si="64"/>
        <v>8.75</v>
      </c>
      <c r="AE305" s="11" t="str">
        <f t="shared" si="65"/>
        <v>Paid in full</v>
      </c>
      <c r="AF305" s="11" t="str">
        <f t="shared" si="70"/>
        <v>Not Applicable</v>
      </c>
      <c r="AG305" s="11" t="str">
        <f t="shared" si="66"/>
        <v>Y</v>
      </c>
      <c r="AH305" s="8" t="str">
        <f t="shared" si="67"/>
        <v>N</v>
      </c>
    </row>
    <row r="306" spans="1:34">
      <c r="A306" s="11">
        <v>305</v>
      </c>
      <c r="B306" s="3" t="s">
        <v>21</v>
      </c>
      <c r="C306" s="3" t="s">
        <v>23</v>
      </c>
      <c r="D306" s="3" t="s">
        <v>22</v>
      </c>
      <c r="E306" s="3" t="s">
        <v>24</v>
      </c>
      <c r="F306" s="3">
        <v>85004</v>
      </c>
      <c r="G306" s="3" t="s">
        <v>27</v>
      </c>
      <c r="H306" s="11" t="s">
        <v>25</v>
      </c>
      <c r="I306" s="11"/>
      <c r="J306" s="3" t="s">
        <v>26</v>
      </c>
      <c r="K306" s="3" t="s">
        <v>28</v>
      </c>
      <c r="L306" s="3" t="s">
        <v>333</v>
      </c>
      <c r="M306" s="3">
        <v>6</v>
      </c>
      <c r="N306" s="5">
        <v>42972</v>
      </c>
      <c r="O306" s="5">
        <v>42974</v>
      </c>
      <c r="P306" s="5">
        <v>43158</v>
      </c>
      <c r="Q306" s="5">
        <v>43158</v>
      </c>
      <c r="R306" s="8">
        <f t="shared" si="71"/>
        <v>43158</v>
      </c>
      <c r="S306" s="11"/>
      <c r="T306" s="11"/>
      <c r="U306" s="11" t="str">
        <f t="shared" si="57"/>
        <v>RN</v>
      </c>
      <c r="V306" s="3">
        <v>500</v>
      </c>
      <c r="W306" s="11">
        <f t="shared" si="58"/>
        <v>430</v>
      </c>
      <c r="X306" s="11">
        <f t="shared" si="59"/>
        <v>35</v>
      </c>
      <c r="Y306" s="11">
        <f t="shared" si="60"/>
        <v>10</v>
      </c>
      <c r="Z306" s="11">
        <f t="shared" si="73"/>
        <v>25</v>
      </c>
      <c r="AA306" s="11">
        <f t="shared" si="61"/>
        <v>0</v>
      </c>
      <c r="AB306" s="11">
        <f t="shared" si="62"/>
        <v>7.0000000000000007E-2</v>
      </c>
      <c r="AC306" s="11">
        <f t="shared" si="63"/>
        <v>35</v>
      </c>
      <c r="AD306" s="11">
        <f t="shared" si="64"/>
        <v>5.833333333333333</v>
      </c>
      <c r="AE306" s="11" t="str">
        <f t="shared" si="65"/>
        <v>Paid in full</v>
      </c>
      <c r="AF306" s="11" t="str">
        <f t="shared" si="70"/>
        <v>Not Applicable</v>
      </c>
      <c r="AG306" s="11" t="str">
        <f t="shared" si="66"/>
        <v>Y</v>
      </c>
      <c r="AH306" s="8" t="str">
        <f t="shared" si="67"/>
        <v>N</v>
      </c>
    </row>
    <row r="307" spans="1:34">
      <c r="A307" s="11">
        <v>306</v>
      </c>
      <c r="B307" s="3" t="s">
        <v>21</v>
      </c>
      <c r="C307" s="3" t="s">
        <v>23</v>
      </c>
      <c r="D307" s="3" t="s">
        <v>22</v>
      </c>
      <c r="E307" s="3" t="s">
        <v>24</v>
      </c>
      <c r="F307" s="3">
        <v>85004</v>
      </c>
      <c r="G307" s="3" t="s">
        <v>27</v>
      </c>
      <c r="H307" s="11" t="s">
        <v>25</v>
      </c>
      <c r="I307" s="11"/>
      <c r="J307" s="3" t="s">
        <v>26</v>
      </c>
      <c r="K307" s="3" t="s">
        <v>28</v>
      </c>
      <c r="L307" s="3" t="s">
        <v>334</v>
      </c>
      <c r="M307" s="3">
        <v>12</v>
      </c>
      <c r="N307" s="5">
        <v>42959</v>
      </c>
      <c r="O307" s="5">
        <v>42964</v>
      </c>
      <c r="P307" s="5">
        <v>43329</v>
      </c>
      <c r="Q307" s="5">
        <v>43329</v>
      </c>
      <c r="R307" s="8">
        <f t="shared" si="71"/>
        <v>43329</v>
      </c>
      <c r="S307" s="11"/>
      <c r="T307" s="11"/>
      <c r="U307" s="11" t="str">
        <f t="shared" si="57"/>
        <v>RN</v>
      </c>
      <c r="V307" s="3">
        <v>1100</v>
      </c>
      <c r="W307" s="11">
        <f t="shared" si="58"/>
        <v>946</v>
      </c>
      <c r="X307" s="11">
        <f t="shared" si="59"/>
        <v>77.000000000000014</v>
      </c>
      <c r="Y307" s="11">
        <f t="shared" si="60"/>
        <v>22</v>
      </c>
      <c r="Z307" s="11">
        <f t="shared" si="73"/>
        <v>55</v>
      </c>
      <c r="AA307" s="11">
        <f t="shared" si="61"/>
        <v>0</v>
      </c>
      <c r="AB307" s="11">
        <f t="shared" si="62"/>
        <v>7.0000000000000007E-2</v>
      </c>
      <c r="AC307" s="11">
        <f t="shared" si="63"/>
        <v>77</v>
      </c>
      <c r="AD307" s="11">
        <f t="shared" si="64"/>
        <v>6.416666666666667</v>
      </c>
      <c r="AE307" s="11" t="str">
        <f t="shared" si="65"/>
        <v>Paid in full</v>
      </c>
      <c r="AF307" s="11" t="str">
        <f t="shared" si="70"/>
        <v>Not Applicable</v>
      </c>
      <c r="AG307" s="11" t="str">
        <f t="shared" si="66"/>
        <v>Y</v>
      </c>
      <c r="AH307" s="8" t="str">
        <f t="shared" si="67"/>
        <v>N</v>
      </c>
    </row>
    <row r="308" spans="1:34">
      <c r="A308" s="11">
        <v>307</v>
      </c>
      <c r="B308" s="3" t="s">
        <v>21</v>
      </c>
      <c r="C308" s="3" t="s">
        <v>23</v>
      </c>
      <c r="D308" s="3" t="s">
        <v>22</v>
      </c>
      <c r="E308" s="3" t="s">
        <v>24</v>
      </c>
      <c r="F308" s="3">
        <v>85004</v>
      </c>
      <c r="G308" s="3" t="s">
        <v>27</v>
      </c>
      <c r="H308" s="11" t="s">
        <v>25</v>
      </c>
      <c r="I308" s="11"/>
      <c r="J308" s="3" t="s">
        <v>26</v>
      </c>
      <c r="K308" s="3" t="s">
        <v>28</v>
      </c>
      <c r="L308" s="3" t="s">
        <v>335</v>
      </c>
      <c r="M308" s="3">
        <v>12</v>
      </c>
      <c r="N308" s="5">
        <v>42967</v>
      </c>
      <c r="O308" s="5">
        <v>42973</v>
      </c>
      <c r="P308" s="5">
        <v>43338</v>
      </c>
      <c r="Q308" s="5">
        <v>43338</v>
      </c>
      <c r="R308" s="8">
        <f t="shared" si="71"/>
        <v>43338</v>
      </c>
      <c r="S308" s="11"/>
      <c r="T308" s="11"/>
      <c r="U308" s="11" t="str">
        <f t="shared" si="57"/>
        <v>RN</v>
      </c>
      <c r="V308" s="3">
        <v>1458</v>
      </c>
      <c r="W308" s="11">
        <f t="shared" si="58"/>
        <v>1253.8799999999999</v>
      </c>
      <c r="X308" s="11">
        <f t="shared" si="59"/>
        <v>102.06000000000002</v>
      </c>
      <c r="Y308" s="11">
        <f t="shared" si="60"/>
        <v>29.16</v>
      </c>
      <c r="Z308" s="11">
        <f t="shared" si="73"/>
        <v>72.900000000000006</v>
      </c>
      <c r="AA308" s="11">
        <f t="shared" si="61"/>
        <v>0</v>
      </c>
      <c r="AB308" s="11">
        <f t="shared" si="62"/>
        <v>7.0000000000000007E-2</v>
      </c>
      <c r="AC308" s="11">
        <f t="shared" si="63"/>
        <v>102.06</v>
      </c>
      <c r="AD308" s="11">
        <f t="shared" si="64"/>
        <v>8.5050000000000008</v>
      </c>
      <c r="AE308" s="11" t="str">
        <f t="shared" si="65"/>
        <v>Paid in full</v>
      </c>
      <c r="AF308" s="11" t="str">
        <f t="shared" si="70"/>
        <v>Not Applicable</v>
      </c>
      <c r="AG308" s="11" t="str">
        <f t="shared" si="66"/>
        <v>Y</v>
      </c>
      <c r="AH308" s="8" t="str">
        <f t="shared" si="67"/>
        <v>N</v>
      </c>
    </row>
    <row r="309" spans="1:34">
      <c r="A309" s="11">
        <v>308</v>
      </c>
      <c r="B309" s="3" t="s">
        <v>21</v>
      </c>
      <c r="C309" s="3" t="s">
        <v>23</v>
      </c>
      <c r="D309" s="3" t="s">
        <v>22</v>
      </c>
      <c r="E309" s="3" t="s">
        <v>24</v>
      </c>
      <c r="F309" s="3">
        <v>85004</v>
      </c>
      <c r="G309" s="3" t="s">
        <v>27</v>
      </c>
      <c r="H309" s="11" t="s">
        <v>25</v>
      </c>
      <c r="I309" s="11"/>
      <c r="J309" s="3" t="s">
        <v>26</v>
      </c>
      <c r="K309" s="3" t="s">
        <v>28</v>
      </c>
      <c r="L309" s="3" t="s">
        <v>336</v>
      </c>
      <c r="M309" s="3">
        <v>12</v>
      </c>
      <c r="N309" s="5">
        <v>42954</v>
      </c>
      <c r="O309" s="5">
        <v>42957</v>
      </c>
      <c r="P309" s="5">
        <v>43141</v>
      </c>
      <c r="Q309" s="5">
        <v>43141</v>
      </c>
      <c r="R309" s="8">
        <f t="shared" si="71"/>
        <v>43141</v>
      </c>
      <c r="S309" s="11"/>
      <c r="T309" s="11"/>
      <c r="U309" s="11" t="str">
        <f t="shared" si="57"/>
        <v>RN</v>
      </c>
      <c r="V309" s="3">
        <v>1568</v>
      </c>
      <c r="W309" s="11">
        <f t="shared" si="58"/>
        <v>1348.48</v>
      </c>
      <c r="X309" s="11">
        <f t="shared" si="59"/>
        <v>109.76</v>
      </c>
      <c r="Y309" s="11">
        <f t="shared" si="60"/>
        <v>31.36</v>
      </c>
      <c r="Z309" s="11">
        <f t="shared" si="73"/>
        <v>78.400000000000006</v>
      </c>
      <c r="AA309" s="11">
        <f t="shared" si="61"/>
        <v>0</v>
      </c>
      <c r="AB309" s="11">
        <f t="shared" si="62"/>
        <v>7.0000000000000007E-2</v>
      </c>
      <c r="AC309" s="11">
        <f t="shared" si="63"/>
        <v>109.76</v>
      </c>
      <c r="AD309" s="11">
        <f t="shared" si="64"/>
        <v>9.1466666666666665</v>
      </c>
      <c r="AE309" s="11" t="str">
        <f t="shared" si="65"/>
        <v>Paid in full</v>
      </c>
      <c r="AF309" s="11" t="str">
        <f t="shared" si="70"/>
        <v>Not Applicable</v>
      </c>
      <c r="AG309" s="11" t="str">
        <f t="shared" si="66"/>
        <v>Y</v>
      </c>
      <c r="AH309" s="8" t="str">
        <f t="shared" si="67"/>
        <v>N</v>
      </c>
    </row>
    <row r="310" spans="1:34">
      <c r="A310" s="11">
        <v>309</v>
      </c>
      <c r="B310" s="3" t="s">
        <v>21</v>
      </c>
      <c r="C310" s="3" t="s">
        <v>23</v>
      </c>
      <c r="D310" s="3" t="s">
        <v>22</v>
      </c>
      <c r="E310" s="3" t="s">
        <v>24</v>
      </c>
      <c r="F310" s="3">
        <v>85004</v>
      </c>
      <c r="G310" s="3" t="s">
        <v>27</v>
      </c>
      <c r="H310" s="11" t="s">
        <v>25</v>
      </c>
      <c r="I310" s="11"/>
      <c r="J310" s="3" t="s">
        <v>26</v>
      </c>
      <c r="K310" s="3" t="s">
        <v>28</v>
      </c>
      <c r="L310" s="3" t="s">
        <v>337</v>
      </c>
      <c r="M310" s="3">
        <v>6</v>
      </c>
      <c r="N310" s="5">
        <v>42983</v>
      </c>
      <c r="O310" s="5">
        <v>42986</v>
      </c>
      <c r="P310" s="5">
        <v>43167</v>
      </c>
      <c r="Q310" s="5">
        <v>43167</v>
      </c>
      <c r="R310" s="8">
        <f t="shared" si="71"/>
        <v>43167</v>
      </c>
      <c r="S310" s="11"/>
      <c r="T310" s="11"/>
      <c r="U310" s="11" t="str">
        <f t="shared" si="57"/>
        <v>RN</v>
      </c>
      <c r="V310" s="3">
        <v>856</v>
      </c>
      <c r="W310" s="11">
        <f t="shared" si="58"/>
        <v>736.16</v>
      </c>
      <c r="X310" s="11">
        <f t="shared" si="59"/>
        <v>59.920000000000009</v>
      </c>
      <c r="Y310" s="11">
        <f t="shared" si="60"/>
        <v>17.12</v>
      </c>
      <c r="Z310" s="11">
        <f t="shared" si="73"/>
        <v>42.800000000000004</v>
      </c>
      <c r="AA310" s="11">
        <f t="shared" si="61"/>
        <v>0</v>
      </c>
      <c r="AB310" s="11">
        <f t="shared" si="62"/>
        <v>7.0000000000000007E-2</v>
      </c>
      <c r="AC310" s="11">
        <f t="shared" si="63"/>
        <v>59.92</v>
      </c>
      <c r="AD310" s="11">
        <f t="shared" si="64"/>
        <v>9.9866666666666664</v>
      </c>
      <c r="AE310" s="11" t="str">
        <f t="shared" si="65"/>
        <v>Paid in full</v>
      </c>
      <c r="AF310" s="11" t="str">
        <f t="shared" si="70"/>
        <v>Not Applicable</v>
      </c>
      <c r="AG310" s="11" t="str">
        <f t="shared" si="66"/>
        <v>Y</v>
      </c>
      <c r="AH310" s="8" t="str">
        <f t="shared" si="67"/>
        <v>N</v>
      </c>
    </row>
    <row r="311" spans="1:34">
      <c r="A311" s="11">
        <v>310</v>
      </c>
      <c r="B311" s="3" t="s">
        <v>21</v>
      </c>
      <c r="C311" s="3" t="s">
        <v>23</v>
      </c>
      <c r="D311" s="3" t="s">
        <v>22</v>
      </c>
      <c r="E311" s="3" t="s">
        <v>24</v>
      </c>
      <c r="F311" s="3">
        <v>85004</v>
      </c>
      <c r="G311" s="3" t="s">
        <v>27</v>
      </c>
      <c r="H311" s="11" t="s">
        <v>25</v>
      </c>
      <c r="I311" s="11"/>
      <c r="J311" s="3" t="s">
        <v>26</v>
      </c>
      <c r="K311" s="3" t="s">
        <v>28</v>
      </c>
      <c r="L311" s="3" t="s">
        <v>338</v>
      </c>
      <c r="M311" s="3">
        <v>6</v>
      </c>
      <c r="N311" s="5">
        <v>42979</v>
      </c>
      <c r="O311" s="5">
        <v>42986</v>
      </c>
      <c r="P311" s="5">
        <v>43167</v>
      </c>
      <c r="Q311" s="5">
        <v>43167</v>
      </c>
      <c r="R311" s="8">
        <f t="shared" si="71"/>
        <v>43167</v>
      </c>
      <c r="S311" s="11"/>
      <c r="T311" s="11"/>
      <c r="U311" s="11" t="str">
        <f t="shared" si="57"/>
        <v>RN</v>
      </c>
      <c r="V311" s="3">
        <v>856</v>
      </c>
      <c r="W311" s="11">
        <f t="shared" si="58"/>
        <v>736.16</v>
      </c>
      <c r="X311" s="11">
        <f t="shared" si="59"/>
        <v>59.920000000000009</v>
      </c>
      <c r="Y311" s="11">
        <f t="shared" si="60"/>
        <v>17.12</v>
      </c>
      <c r="Z311" s="11">
        <f t="shared" si="73"/>
        <v>42.800000000000004</v>
      </c>
      <c r="AA311" s="11">
        <f t="shared" si="61"/>
        <v>0</v>
      </c>
      <c r="AB311" s="11">
        <f t="shared" si="62"/>
        <v>7.0000000000000007E-2</v>
      </c>
      <c r="AC311" s="11">
        <f t="shared" si="63"/>
        <v>59.92</v>
      </c>
      <c r="AD311" s="11">
        <f t="shared" si="64"/>
        <v>9.9866666666666664</v>
      </c>
      <c r="AE311" s="11" t="str">
        <f t="shared" si="65"/>
        <v>Paid in full</v>
      </c>
      <c r="AF311" s="11" t="str">
        <f t="shared" si="70"/>
        <v>Not Applicable</v>
      </c>
      <c r="AG311" s="11" t="str">
        <f t="shared" si="66"/>
        <v>Y</v>
      </c>
      <c r="AH311" s="8" t="str">
        <f t="shared" si="67"/>
        <v>N</v>
      </c>
    </row>
    <row r="312" spans="1:34">
      <c r="A312" s="11">
        <v>311</v>
      </c>
      <c r="B312" s="3" t="s">
        <v>21</v>
      </c>
      <c r="C312" s="3" t="s">
        <v>23</v>
      </c>
      <c r="D312" s="3" t="s">
        <v>22</v>
      </c>
      <c r="E312" s="3" t="s">
        <v>24</v>
      </c>
      <c r="F312" s="3">
        <v>85004</v>
      </c>
      <c r="G312" s="3" t="s">
        <v>27</v>
      </c>
      <c r="H312" s="11" t="s">
        <v>25</v>
      </c>
      <c r="I312" s="11"/>
      <c r="J312" s="3" t="s">
        <v>26</v>
      </c>
      <c r="K312" s="3" t="s">
        <v>28</v>
      </c>
      <c r="L312" s="3" t="s">
        <v>339</v>
      </c>
      <c r="M312" s="3">
        <v>6</v>
      </c>
      <c r="N312" s="5">
        <v>42993</v>
      </c>
      <c r="O312" s="5">
        <v>42995</v>
      </c>
      <c r="P312" s="5">
        <v>43176</v>
      </c>
      <c r="Q312" s="5">
        <v>43176</v>
      </c>
      <c r="R312" s="8">
        <f t="shared" si="71"/>
        <v>43176</v>
      </c>
      <c r="S312" s="11"/>
      <c r="T312" s="11"/>
      <c r="U312" s="11" t="str">
        <f t="shared" si="57"/>
        <v>RN</v>
      </c>
      <c r="V312" s="3">
        <v>600</v>
      </c>
      <c r="W312" s="11">
        <f t="shared" si="58"/>
        <v>516</v>
      </c>
      <c r="X312" s="11">
        <f t="shared" si="59"/>
        <v>42.000000000000007</v>
      </c>
      <c r="Y312" s="11">
        <f t="shared" si="60"/>
        <v>12</v>
      </c>
      <c r="Z312" s="11">
        <f t="shared" si="73"/>
        <v>30</v>
      </c>
      <c r="AA312" s="11">
        <f t="shared" si="61"/>
        <v>0</v>
      </c>
      <c r="AB312" s="11">
        <f t="shared" si="62"/>
        <v>7.0000000000000007E-2</v>
      </c>
      <c r="AC312" s="11">
        <f t="shared" si="63"/>
        <v>42</v>
      </c>
      <c r="AD312" s="11">
        <f t="shared" si="64"/>
        <v>7</v>
      </c>
      <c r="AE312" s="11" t="str">
        <f t="shared" si="65"/>
        <v>Paid in full</v>
      </c>
      <c r="AF312" s="11" t="str">
        <f t="shared" si="70"/>
        <v>Not Applicable</v>
      </c>
      <c r="AG312" s="11" t="str">
        <f t="shared" si="66"/>
        <v>Y</v>
      </c>
      <c r="AH312" s="8" t="str">
        <f t="shared" si="67"/>
        <v>N</v>
      </c>
    </row>
    <row r="313" spans="1:34">
      <c r="A313" s="11">
        <v>312</v>
      </c>
      <c r="B313" s="3" t="s">
        <v>21</v>
      </c>
      <c r="C313" s="3" t="s">
        <v>23</v>
      </c>
      <c r="D313" s="3" t="s">
        <v>22</v>
      </c>
      <c r="E313" s="3" t="s">
        <v>24</v>
      </c>
      <c r="F313" s="3">
        <v>85004</v>
      </c>
      <c r="G313" s="3" t="s">
        <v>27</v>
      </c>
      <c r="H313" s="11" t="s">
        <v>25</v>
      </c>
      <c r="I313" s="11"/>
      <c r="J313" s="3" t="s">
        <v>26</v>
      </c>
      <c r="K313" s="3" t="s">
        <v>28</v>
      </c>
      <c r="L313" s="3" t="s">
        <v>340</v>
      </c>
      <c r="M313" s="3">
        <v>6</v>
      </c>
      <c r="N313" s="5">
        <v>42996</v>
      </c>
      <c r="O313" s="5">
        <v>42999</v>
      </c>
      <c r="P313" s="5">
        <v>43180</v>
      </c>
      <c r="Q313" s="5">
        <v>43180</v>
      </c>
      <c r="R313" s="8">
        <f t="shared" si="71"/>
        <v>43180</v>
      </c>
      <c r="S313" s="11"/>
      <c r="T313" s="11"/>
      <c r="U313" s="11" t="str">
        <f t="shared" si="57"/>
        <v>RN</v>
      </c>
      <c r="V313" s="3">
        <v>568</v>
      </c>
      <c r="W313" s="11">
        <f t="shared" si="58"/>
        <v>488.48</v>
      </c>
      <c r="X313" s="11">
        <f t="shared" si="59"/>
        <v>39.760000000000005</v>
      </c>
      <c r="Y313" s="11">
        <f t="shared" si="60"/>
        <v>11.36</v>
      </c>
      <c r="Z313" s="11">
        <f t="shared" si="73"/>
        <v>28.400000000000002</v>
      </c>
      <c r="AA313" s="11">
        <f t="shared" si="61"/>
        <v>0</v>
      </c>
      <c r="AB313" s="11">
        <f t="shared" si="62"/>
        <v>7.0000000000000007E-2</v>
      </c>
      <c r="AC313" s="11">
        <f t="shared" si="63"/>
        <v>39.760000000000005</v>
      </c>
      <c r="AD313" s="11">
        <f t="shared" si="64"/>
        <v>6.6266666666666678</v>
      </c>
      <c r="AE313" s="11" t="str">
        <f t="shared" si="65"/>
        <v>Paid in full</v>
      </c>
      <c r="AF313" s="11" t="str">
        <f t="shared" si="70"/>
        <v>Not Applicable</v>
      </c>
      <c r="AG313" s="11" t="str">
        <f t="shared" si="66"/>
        <v>Y</v>
      </c>
      <c r="AH313" s="8" t="str">
        <f t="shared" si="67"/>
        <v>N</v>
      </c>
    </row>
    <row r="314" spans="1:34">
      <c r="A314" s="11">
        <v>313</v>
      </c>
      <c r="B314" s="3" t="s">
        <v>21</v>
      </c>
      <c r="C314" s="3" t="s">
        <v>23</v>
      </c>
      <c r="D314" s="3" t="s">
        <v>22</v>
      </c>
      <c r="E314" s="3" t="s">
        <v>24</v>
      </c>
      <c r="F314" s="3">
        <v>85004</v>
      </c>
      <c r="G314" s="3" t="s">
        <v>27</v>
      </c>
      <c r="H314" s="11" t="s">
        <v>25</v>
      </c>
      <c r="I314" s="11"/>
      <c r="J314" s="3" t="s">
        <v>26</v>
      </c>
      <c r="K314" s="3" t="s">
        <v>28</v>
      </c>
      <c r="L314" s="3" t="s">
        <v>341</v>
      </c>
      <c r="M314" s="3">
        <v>6</v>
      </c>
      <c r="N314" s="5">
        <v>43003</v>
      </c>
      <c r="O314" s="5">
        <v>43008</v>
      </c>
      <c r="P314" s="5">
        <v>43189</v>
      </c>
      <c r="Q314" s="5">
        <v>43189</v>
      </c>
      <c r="R314" s="8">
        <f t="shared" si="71"/>
        <v>43189</v>
      </c>
      <c r="S314" s="11"/>
      <c r="T314" s="11"/>
      <c r="U314" s="11" t="str">
        <f t="shared" si="57"/>
        <v>RN</v>
      </c>
      <c r="V314" s="3">
        <v>458</v>
      </c>
      <c r="W314" s="11">
        <f t="shared" si="58"/>
        <v>393.88</v>
      </c>
      <c r="X314" s="11">
        <f t="shared" si="59"/>
        <v>32.06</v>
      </c>
      <c r="Y314" s="11">
        <f t="shared" si="60"/>
        <v>9.16</v>
      </c>
      <c r="Z314" s="11">
        <f t="shared" si="73"/>
        <v>22.900000000000002</v>
      </c>
      <c r="AA314" s="11">
        <f t="shared" si="61"/>
        <v>0</v>
      </c>
      <c r="AB314" s="11">
        <f t="shared" si="62"/>
        <v>7.0000000000000007E-2</v>
      </c>
      <c r="AC314" s="11">
        <f t="shared" si="63"/>
        <v>32.06</v>
      </c>
      <c r="AD314" s="11">
        <f t="shared" si="64"/>
        <v>5.3433333333333337</v>
      </c>
      <c r="AE314" s="11" t="str">
        <f t="shared" si="65"/>
        <v>Paid in full</v>
      </c>
      <c r="AF314" s="11" t="str">
        <f t="shared" si="70"/>
        <v>Not Applicable</v>
      </c>
      <c r="AG314" s="11" t="str">
        <f t="shared" si="66"/>
        <v>Y</v>
      </c>
      <c r="AH314" s="8" t="str">
        <f t="shared" si="67"/>
        <v>N</v>
      </c>
    </row>
    <row r="315" spans="1:34">
      <c r="A315" s="11">
        <v>314</v>
      </c>
      <c r="B315" s="3" t="s">
        <v>21</v>
      </c>
      <c r="C315" s="3" t="s">
        <v>23</v>
      </c>
      <c r="D315" s="3" t="s">
        <v>22</v>
      </c>
      <c r="E315" s="3" t="s">
        <v>24</v>
      </c>
      <c r="F315" s="3">
        <v>85004</v>
      </c>
      <c r="G315" s="3" t="s">
        <v>27</v>
      </c>
      <c r="H315" s="11" t="s">
        <v>25</v>
      </c>
      <c r="I315" s="11"/>
      <c r="J315" s="3" t="s">
        <v>26</v>
      </c>
      <c r="K315" s="3" t="s">
        <v>28</v>
      </c>
      <c r="L315" s="3" t="s">
        <v>342</v>
      </c>
      <c r="M315" s="3">
        <v>6</v>
      </c>
      <c r="N315" s="5">
        <v>42987</v>
      </c>
      <c r="O315" s="5">
        <v>42991</v>
      </c>
      <c r="P315" s="5">
        <v>43172</v>
      </c>
      <c r="Q315" s="5">
        <v>43172</v>
      </c>
      <c r="R315" s="8">
        <f t="shared" si="71"/>
        <v>43172</v>
      </c>
      <c r="S315" s="11"/>
      <c r="T315" s="11"/>
      <c r="U315" s="11" t="str">
        <f t="shared" si="57"/>
        <v>RN</v>
      </c>
      <c r="V315" s="3">
        <v>540</v>
      </c>
      <c r="W315" s="11">
        <f t="shared" si="58"/>
        <v>464.4</v>
      </c>
      <c r="X315" s="11">
        <f t="shared" si="59"/>
        <v>37.800000000000004</v>
      </c>
      <c r="Y315" s="11">
        <f t="shared" si="60"/>
        <v>10.8</v>
      </c>
      <c r="Z315" s="11">
        <f t="shared" si="73"/>
        <v>27</v>
      </c>
      <c r="AA315" s="11">
        <f t="shared" si="61"/>
        <v>0</v>
      </c>
      <c r="AB315" s="11">
        <f t="shared" si="62"/>
        <v>7.0000000000000007E-2</v>
      </c>
      <c r="AC315" s="11">
        <f t="shared" si="63"/>
        <v>37.799999999999997</v>
      </c>
      <c r="AD315" s="11">
        <f t="shared" si="64"/>
        <v>6.3</v>
      </c>
      <c r="AE315" s="11" t="str">
        <f t="shared" si="65"/>
        <v>Paid in full</v>
      </c>
      <c r="AF315" s="11" t="str">
        <f t="shared" si="70"/>
        <v>Not Applicable</v>
      </c>
      <c r="AG315" s="11" t="str">
        <f t="shared" si="66"/>
        <v>Y</v>
      </c>
      <c r="AH315" s="8" t="str">
        <f t="shared" si="67"/>
        <v>N</v>
      </c>
    </row>
    <row r="316" spans="1:34">
      <c r="A316" s="11">
        <v>315</v>
      </c>
      <c r="B316" s="3" t="s">
        <v>21</v>
      </c>
      <c r="C316" s="3" t="s">
        <v>23</v>
      </c>
      <c r="D316" s="3" t="s">
        <v>22</v>
      </c>
      <c r="E316" s="3" t="s">
        <v>24</v>
      </c>
      <c r="F316" s="3">
        <v>85004</v>
      </c>
      <c r="G316" s="3" t="s">
        <v>27</v>
      </c>
      <c r="H316" s="11" t="s">
        <v>25</v>
      </c>
      <c r="I316" s="11"/>
      <c r="J316" s="3" t="s">
        <v>26</v>
      </c>
      <c r="K316" s="3" t="s">
        <v>28</v>
      </c>
      <c r="L316" s="3" t="s">
        <v>343</v>
      </c>
      <c r="M316" s="3">
        <v>6</v>
      </c>
      <c r="N316" s="5">
        <v>42982</v>
      </c>
      <c r="O316" s="5">
        <v>42986</v>
      </c>
      <c r="P316" s="5">
        <v>43167</v>
      </c>
      <c r="Q316" s="5">
        <v>43167</v>
      </c>
      <c r="R316" s="8">
        <f t="shared" si="71"/>
        <v>43167</v>
      </c>
      <c r="S316" s="11"/>
      <c r="T316" s="11"/>
      <c r="U316" s="11" t="str">
        <f t="shared" si="57"/>
        <v>RN</v>
      </c>
      <c r="V316" s="3">
        <v>780</v>
      </c>
      <c r="W316" s="11">
        <f t="shared" si="58"/>
        <v>670.8</v>
      </c>
      <c r="X316" s="11">
        <f t="shared" si="59"/>
        <v>54.600000000000009</v>
      </c>
      <c r="Y316" s="11">
        <f t="shared" si="60"/>
        <v>15.6</v>
      </c>
      <c r="Z316" s="11">
        <f t="shared" si="73"/>
        <v>39</v>
      </c>
      <c r="AA316" s="11">
        <f t="shared" si="61"/>
        <v>0</v>
      </c>
      <c r="AB316" s="11">
        <f t="shared" si="62"/>
        <v>7.0000000000000007E-2</v>
      </c>
      <c r="AC316" s="11">
        <f t="shared" si="63"/>
        <v>54.6</v>
      </c>
      <c r="AD316" s="11">
        <f t="shared" si="64"/>
        <v>9.1</v>
      </c>
      <c r="AE316" s="11" t="str">
        <f t="shared" si="65"/>
        <v>Paid in full</v>
      </c>
      <c r="AF316" s="11" t="str">
        <f t="shared" si="70"/>
        <v>Not Applicable</v>
      </c>
      <c r="AG316" s="11" t="str">
        <f t="shared" si="66"/>
        <v>Y</v>
      </c>
      <c r="AH316" s="8" t="str">
        <f t="shared" si="67"/>
        <v>N</v>
      </c>
    </row>
    <row r="317" spans="1:34">
      <c r="A317" s="11">
        <v>316</v>
      </c>
      <c r="B317" s="3" t="s">
        <v>21</v>
      </c>
      <c r="C317" s="3" t="s">
        <v>23</v>
      </c>
      <c r="D317" s="3" t="s">
        <v>22</v>
      </c>
      <c r="E317" s="3" t="s">
        <v>24</v>
      </c>
      <c r="F317" s="3">
        <v>85004</v>
      </c>
      <c r="G317" s="3" t="s">
        <v>27</v>
      </c>
      <c r="H317" s="11" t="s">
        <v>25</v>
      </c>
      <c r="I317" s="11"/>
      <c r="J317" s="3" t="s">
        <v>26</v>
      </c>
      <c r="K317" s="3" t="s">
        <v>28</v>
      </c>
      <c r="L317" s="3" t="s">
        <v>344</v>
      </c>
      <c r="M317" s="3">
        <v>6</v>
      </c>
      <c r="N317" s="5">
        <v>42990</v>
      </c>
      <c r="O317" s="5">
        <v>42994</v>
      </c>
      <c r="P317" s="5">
        <v>43175</v>
      </c>
      <c r="Q317" s="5">
        <v>43175</v>
      </c>
      <c r="R317" s="8">
        <f t="shared" si="71"/>
        <v>43175</v>
      </c>
      <c r="S317" s="11"/>
      <c r="T317" s="11"/>
      <c r="U317" s="11" t="str">
        <f t="shared" si="57"/>
        <v>RN</v>
      </c>
      <c r="V317" s="3">
        <v>958</v>
      </c>
      <c r="W317" s="11">
        <f t="shared" si="58"/>
        <v>823.88</v>
      </c>
      <c r="X317" s="11">
        <f t="shared" si="59"/>
        <v>67.06</v>
      </c>
      <c r="Y317" s="11">
        <f t="shared" si="60"/>
        <v>19.16</v>
      </c>
      <c r="Z317" s="11">
        <f t="shared" si="73"/>
        <v>47.900000000000006</v>
      </c>
      <c r="AA317" s="11">
        <f t="shared" si="61"/>
        <v>0</v>
      </c>
      <c r="AB317" s="11">
        <f t="shared" si="62"/>
        <v>7.0000000000000007E-2</v>
      </c>
      <c r="AC317" s="11">
        <f t="shared" si="63"/>
        <v>67.06</v>
      </c>
      <c r="AD317" s="11">
        <f t="shared" si="64"/>
        <v>11.176666666666668</v>
      </c>
      <c r="AE317" s="11" t="str">
        <f t="shared" si="65"/>
        <v>Paid in full</v>
      </c>
      <c r="AF317" s="11" t="str">
        <f t="shared" si="70"/>
        <v>Not Applicable</v>
      </c>
      <c r="AG317" s="11" t="str">
        <f t="shared" si="66"/>
        <v>Y</v>
      </c>
      <c r="AH317" s="8" t="str">
        <f t="shared" si="67"/>
        <v>N</v>
      </c>
    </row>
    <row r="318" spans="1:34">
      <c r="A318" s="11">
        <v>317</v>
      </c>
      <c r="B318" s="3" t="s">
        <v>21</v>
      </c>
      <c r="C318" s="3" t="s">
        <v>23</v>
      </c>
      <c r="D318" s="3" t="s">
        <v>22</v>
      </c>
      <c r="E318" s="3" t="s">
        <v>24</v>
      </c>
      <c r="F318" s="3">
        <v>85004</v>
      </c>
      <c r="G318" s="3" t="s">
        <v>27</v>
      </c>
      <c r="H318" s="11" t="s">
        <v>25</v>
      </c>
      <c r="I318" s="11"/>
      <c r="J318" s="3" t="s">
        <v>26</v>
      </c>
      <c r="K318" s="3" t="s">
        <v>28</v>
      </c>
      <c r="L318" s="3" t="s">
        <v>345</v>
      </c>
      <c r="M318" s="3">
        <v>6</v>
      </c>
      <c r="N318" s="5">
        <v>43006</v>
      </c>
      <c r="O318" s="5">
        <v>43008</v>
      </c>
      <c r="P318" s="5">
        <v>43189</v>
      </c>
      <c r="Q318" s="5">
        <v>43189</v>
      </c>
      <c r="R318" s="8">
        <f t="shared" si="71"/>
        <v>43189</v>
      </c>
      <c r="S318" s="11"/>
      <c r="T318" s="11"/>
      <c r="U318" s="11" t="str">
        <f t="shared" si="57"/>
        <v>RN</v>
      </c>
      <c r="V318" s="3">
        <v>786</v>
      </c>
      <c r="W318" s="11">
        <f t="shared" si="58"/>
        <v>675.96</v>
      </c>
      <c r="X318" s="11">
        <f t="shared" si="59"/>
        <v>55.02</v>
      </c>
      <c r="Y318" s="11">
        <f t="shared" si="60"/>
        <v>15.72</v>
      </c>
      <c r="Z318" s="11">
        <f t="shared" si="73"/>
        <v>39.300000000000004</v>
      </c>
      <c r="AA318" s="11">
        <f t="shared" si="61"/>
        <v>0</v>
      </c>
      <c r="AB318" s="11">
        <f t="shared" si="62"/>
        <v>7.0000000000000007E-2</v>
      </c>
      <c r="AC318" s="11">
        <f t="shared" si="63"/>
        <v>55.02</v>
      </c>
      <c r="AD318" s="11">
        <f t="shared" si="64"/>
        <v>9.17</v>
      </c>
      <c r="AE318" s="11" t="str">
        <f t="shared" si="65"/>
        <v>Paid in full</v>
      </c>
      <c r="AF318" s="11" t="str">
        <f t="shared" si="70"/>
        <v>Not Applicable</v>
      </c>
      <c r="AG318" s="11" t="str">
        <f t="shared" si="66"/>
        <v>Y</v>
      </c>
      <c r="AH318" s="8" t="str">
        <f t="shared" si="67"/>
        <v>N</v>
      </c>
    </row>
    <row r="319" spans="1:34">
      <c r="A319" s="11">
        <v>318</v>
      </c>
      <c r="B319" s="3" t="s">
        <v>21</v>
      </c>
      <c r="C319" s="3" t="s">
        <v>23</v>
      </c>
      <c r="D319" s="3" t="s">
        <v>22</v>
      </c>
      <c r="E319" s="3" t="s">
        <v>24</v>
      </c>
      <c r="F319" s="3">
        <v>85004</v>
      </c>
      <c r="G319" s="3" t="s">
        <v>27</v>
      </c>
      <c r="H319" s="11" t="s">
        <v>25</v>
      </c>
      <c r="I319" s="11"/>
      <c r="J319" s="3" t="s">
        <v>26</v>
      </c>
      <c r="K319" s="3" t="s">
        <v>28</v>
      </c>
      <c r="L319" s="3" t="s">
        <v>346</v>
      </c>
      <c r="M319" s="3">
        <v>6</v>
      </c>
      <c r="N319" s="5">
        <v>43011</v>
      </c>
      <c r="O319" s="5">
        <v>43017</v>
      </c>
      <c r="P319" s="5">
        <v>43199</v>
      </c>
      <c r="Q319" s="5">
        <v>43199</v>
      </c>
      <c r="R319" s="8">
        <f t="shared" si="71"/>
        <v>43199</v>
      </c>
      <c r="S319" s="11"/>
      <c r="T319" s="11"/>
      <c r="U319" s="11" t="str">
        <f t="shared" si="57"/>
        <v>RN</v>
      </c>
      <c r="V319" s="3">
        <v>865</v>
      </c>
      <c r="W319" s="11">
        <f t="shared" si="58"/>
        <v>743.9</v>
      </c>
      <c r="X319" s="11">
        <f t="shared" si="59"/>
        <v>60.550000000000004</v>
      </c>
      <c r="Y319" s="11">
        <f t="shared" si="60"/>
        <v>17.3</v>
      </c>
      <c r="Z319" s="11">
        <f t="shared" si="73"/>
        <v>43.25</v>
      </c>
      <c r="AA319" s="11">
        <f t="shared" si="61"/>
        <v>0</v>
      </c>
      <c r="AB319" s="11">
        <f t="shared" si="62"/>
        <v>7.0000000000000007E-2</v>
      </c>
      <c r="AC319" s="11">
        <f t="shared" si="63"/>
        <v>60.55</v>
      </c>
      <c r="AD319" s="11">
        <f t="shared" si="64"/>
        <v>10.091666666666667</v>
      </c>
      <c r="AE319" s="11" t="str">
        <f t="shared" si="65"/>
        <v>Paid in full</v>
      </c>
      <c r="AF319" s="11" t="str">
        <f t="shared" si="70"/>
        <v>Not Applicable</v>
      </c>
      <c r="AG319" s="11" t="str">
        <f t="shared" si="66"/>
        <v>Y</v>
      </c>
      <c r="AH319" s="8" t="str">
        <f t="shared" si="67"/>
        <v>N</v>
      </c>
    </row>
    <row r="320" spans="1:34">
      <c r="A320" s="11">
        <v>319</v>
      </c>
      <c r="B320" s="3" t="s">
        <v>21</v>
      </c>
      <c r="C320" s="3" t="s">
        <v>23</v>
      </c>
      <c r="D320" s="3" t="s">
        <v>22</v>
      </c>
      <c r="E320" s="3" t="s">
        <v>24</v>
      </c>
      <c r="F320" s="3">
        <v>85004</v>
      </c>
      <c r="G320" s="3" t="s">
        <v>27</v>
      </c>
      <c r="H320" s="11" t="s">
        <v>25</v>
      </c>
      <c r="I320" s="11"/>
      <c r="J320" s="3" t="s">
        <v>26</v>
      </c>
      <c r="K320" s="3" t="s">
        <v>28</v>
      </c>
      <c r="L320" s="3" t="s">
        <v>347</v>
      </c>
      <c r="M320" s="3">
        <v>6</v>
      </c>
      <c r="N320" s="5">
        <v>43019</v>
      </c>
      <c r="O320" s="5">
        <v>43022</v>
      </c>
      <c r="P320" s="5">
        <v>43204</v>
      </c>
      <c r="Q320" s="5">
        <v>43204</v>
      </c>
      <c r="R320" s="8">
        <f t="shared" si="71"/>
        <v>43204</v>
      </c>
      <c r="S320" s="11"/>
      <c r="T320" s="11"/>
      <c r="U320" s="11" t="str">
        <f t="shared" si="57"/>
        <v>RN</v>
      </c>
      <c r="V320" s="3">
        <v>515</v>
      </c>
      <c r="W320" s="11">
        <f t="shared" si="58"/>
        <v>442.9</v>
      </c>
      <c r="X320" s="11">
        <f t="shared" si="59"/>
        <v>36.050000000000004</v>
      </c>
      <c r="Y320" s="11">
        <f t="shared" si="60"/>
        <v>10.3</v>
      </c>
      <c r="Z320" s="11">
        <f t="shared" si="73"/>
        <v>25.75</v>
      </c>
      <c r="AA320" s="11">
        <f t="shared" si="61"/>
        <v>0</v>
      </c>
      <c r="AB320" s="11">
        <f t="shared" si="62"/>
        <v>7.0000000000000007E-2</v>
      </c>
      <c r="AC320" s="11">
        <f t="shared" si="63"/>
        <v>36.049999999999997</v>
      </c>
      <c r="AD320" s="11">
        <f t="shared" si="64"/>
        <v>6.0083333333333329</v>
      </c>
      <c r="AE320" s="11" t="str">
        <f t="shared" si="65"/>
        <v>Paid in full</v>
      </c>
      <c r="AF320" s="11" t="str">
        <f t="shared" si="70"/>
        <v>Not Applicable</v>
      </c>
      <c r="AG320" s="11" t="str">
        <f t="shared" si="66"/>
        <v>Y</v>
      </c>
      <c r="AH320" s="8" t="str">
        <f t="shared" si="67"/>
        <v>N</v>
      </c>
    </row>
    <row r="321" spans="1:34">
      <c r="A321" s="11">
        <v>320</v>
      </c>
      <c r="B321" s="3" t="s">
        <v>21</v>
      </c>
      <c r="C321" s="3" t="s">
        <v>23</v>
      </c>
      <c r="D321" s="3" t="s">
        <v>22</v>
      </c>
      <c r="E321" s="3" t="s">
        <v>24</v>
      </c>
      <c r="F321" s="3">
        <v>85004</v>
      </c>
      <c r="G321" s="3" t="s">
        <v>27</v>
      </c>
      <c r="H321" s="11" t="s">
        <v>25</v>
      </c>
      <c r="I321" s="11"/>
      <c r="J321" s="3" t="s">
        <v>26</v>
      </c>
      <c r="K321" s="3" t="s">
        <v>28</v>
      </c>
      <c r="L321" s="3" t="s">
        <v>348</v>
      </c>
      <c r="M321" s="3">
        <v>6</v>
      </c>
      <c r="N321" s="5">
        <v>43029</v>
      </c>
      <c r="O321" s="5">
        <v>43035</v>
      </c>
      <c r="P321" s="5">
        <v>43217</v>
      </c>
      <c r="Q321" s="5">
        <v>43217</v>
      </c>
      <c r="R321" s="8">
        <f t="shared" si="71"/>
        <v>43217</v>
      </c>
      <c r="S321" s="11"/>
      <c r="T321" s="11"/>
      <c r="U321" s="11" t="str">
        <f t="shared" si="57"/>
        <v>RN</v>
      </c>
      <c r="V321" s="3">
        <v>700</v>
      </c>
      <c r="W321" s="11">
        <f t="shared" si="58"/>
        <v>602</v>
      </c>
      <c r="X321" s="11">
        <f t="shared" si="59"/>
        <v>49.000000000000007</v>
      </c>
      <c r="Y321" s="11">
        <f t="shared" si="60"/>
        <v>14</v>
      </c>
      <c r="Z321" s="11">
        <f t="shared" si="73"/>
        <v>35</v>
      </c>
      <c r="AA321" s="11">
        <f t="shared" si="61"/>
        <v>0</v>
      </c>
      <c r="AB321" s="11">
        <f t="shared" si="62"/>
        <v>7.0000000000000007E-2</v>
      </c>
      <c r="AC321" s="11">
        <f t="shared" si="63"/>
        <v>49</v>
      </c>
      <c r="AD321" s="11">
        <f t="shared" si="64"/>
        <v>8.1666666666666661</v>
      </c>
      <c r="AE321" s="11" t="str">
        <f t="shared" si="65"/>
        <v>Paid in full</v>
      </c>
      <c r="AF321" s="11" t="str">
        <f t="shared" si="70"/>
        <v>Not Applicable</v>
      </c>
      <c r="AG321" s="11" t="str">
        <f t="shared" si="66"/>
        <v>Y</v>
      </c>
      <c r="AH321" s="8" t="str">
        <f t="shared" si="67"/>
        <v>N</v>
      </c>
    </row>
    <row r="322" spans="1:34">
      <c r="A322" s="11">
        <v>321</v>
      </c>
      <c r="B322" s="3" t="s">
        <v>21</v>
      </c>
      <c r="C322" s="3" t="s">
        <v>23</v>
      </c>
      <c r="D322" s="3" t="s">
        <v>22</v>
      </c>
      <c r="E322" s="3" t="s">
        <v>24</v>
      </c>
      <c r="F322" s="3">
        <v>85004</v>
      </c>
      <c r="G322" s="3" t="s">
        <v>27</v>
      </c>
      <c r="H322" s="11" t="s">
        <v>25</v>
      </c>
      <c r="I322" s="11"/>
      <c r="J322" s="3" t="s">
        <v>26</v>
      </c>
      <c r="K322" s="3" t="s">
        <v>28</v>
      </c>
      <c r="L322" s="3" t="s">
        <v>349</v>
      </c>
      <c r="M322" s="3">
        <v>6</v>
      </c>
      <c r="N322" s="5">
        <v>43014</v>
      </c>
      <c r="O322" s="5">
        <v>43018</v>
      </c>
      <c r="P322" s="5">
        <v>43200</v>
      </c>
      <c r="Q322" s="5">
        <v>43200</v>
      </c>
      <c r="R322" s="8">
        <f t="shared" si="71"/>
        <v>43200</v>
      </c>
      <c r="S322" s="11"/>
      <c r="T322" s="11"/>
      <c r="U322" s="11" t="str">
        <f t="shared" ref="U322:U385" si="74">IF($S322&lt;&gt;"","CN",IF($R322&lt;&gt;"","RN",IF($R322="","NB")))</f>
        <v>RN</v>
      </c>
      <c r="V322" s="3">
        <v>569</v>
      </c>
      <c r="W322" s="11">
        <f t="shared" ref="W322:W385" si="75">IF($AB322=0.02,$V322*0.91,IF($AB322=0.07,$V322*0.86,IF($AB322=0.03,$V322*0.9,IF($AB322=0.08,$V322*0.85))))</f>
        <v>489.34</v>
      </c>
      <c r="X322" s="11">
        <f t="shared" ref="X322:X385" si="76">V322*0.07</f>
        <v>39.830000000000005</v>
      </c>
      <c r="Y322" s="11">
        <f t="shared" ref="Y322:Y385" si="77">IF($O322&lt;&gt;"",$V322*0.02,0)</f>
        <v>11.38</v>
      </c>
      <c r="Z322" s="11">
        <f t="shared" si="73"/>
        <v>28.450000000000003</v>
      </c>
      <c r="AA322" s="11">
        <f t="shared" ref="AA322:AA385" si="78">IF($T322&lt;&gt;"",$V322*0.01,0)</f>
        <v>0</v>
      </c>
      <c r="AB322" s="11">
        <f t="shared" ref="AB322:AB385" si="79">IF(AND($Y322&lt;&gt;"",$Z322=0,$AA322=0),0.02,IF(AND($Y322&lt;&gt;"",$Z322&lt;&gt;"",$AA322=0),0.07,IF(AND($Y322&lt;&gt;"",$Z322=0,$AA322&lt;&gt;""),0.03,IF(AND($Y322&lt;&gt;"",$Z322&lt;&gt;"",$AA322&lt;&gt;""),0.08))))</f>
        <v>7.0000000000000007E-2</v>
      </c>
      <c r="AC322" s="11">
        <f t="shared" ref="AC322:AC385" si="80">$Y322+$Z322+$AA322</f>
        <v>39.830000000000005</v>
      </c>
      <c r="AD322" s="11">
        <f t="shared" ref="AD322:AD385" si="81">$AC322/$M322</f>
        <v>6.6383333333333345</v>
      </c>
      <c r="AE322" s="11" t="str">
        <f t="shared" ref="AE322:AE385" si="82">IF(OR($U322="NB",$U322="RN"),"Paid in full","Partial Amt Paid")</f>
        <v>Paid in full</v>
      </c>
      <c r="AF322" s="11" t="str">
        <f t="shared" si="70"/>
        <v>Not Applicable</v>
      </c>
      <c r="AG322" s="11" t="str">
        <f t="shared" ref="AG322:AG385" si="83">IF(OR($U322="NB",$U322="RN"),"Y","N")</f>
        <v>Y</v>
      </c>
      <c r="AH322" s="8" t="str">
        <f t="shared" ref="AH322:AH385" si="84">IF(AND($P322&gt;DATEVALUE("31-08-2018"),$U322&lt;&gt;"CN"),"Y","N")</f>
        <v>N</v>
      </c>
    </row>
    <row r="323" spans="1:34">
      <c r="A323" s="11">
        <v>322</v>
      </c>
      <c r="B323" s="3" t="s">
        <v>21</v>
      </c>
      <c r="C323" s="3" t="s">
        <v>23</v>
      </c>
      <c r="D323" s="3" t="s">
        <v>22</v>
      </c>
      <c r="E323" s="3" t="s">
        <v>24</v>
      </c>
      <c r="F323" s="3">
        <v>85004</v>
      </c>
      <c r="G323" s="3" t="s">
        <v>27</v>
      </c>
      <c r="H323" s="11" t="s">
        <v>25</v>
      </c>
      <c r="I323" s="11"/>
      <c r="J323" s="3" t="s">
        <v>26</v>
      </c>
      <c r="K323" s="3" t="s">
        <v>28</v>
      </c>
      <c r="L323" s="3" t="s">
        <v>350</v>
      </c>
      <c r="M323" s="3">
        <v>6</v>
      </c>
      <c r="N323" s="5">
        <v>43024</v>
      </c>
      <c r="O323" s="5">
        <v>43029</v>
      </c>
      <c r="P323" s="5">
        <v>43211</v>
      </c>
      <c r="Q323" s="5">
        <v>43211</v>
      </c>
      <c r="R323" s="8">
        <f t="shared" si="71"/>
        <v>43211</v>
      </c>
      <c r="S323" s="11"/>
      <c r="T323" s="11"/>
      <c r="U323" s="11" t="str">
        <f t="shared" si="74"/>
        <v>RN</v>
      </c>
      <c r="V323" s="3">
        <v>854</v>
      </c>
      <c r="W323" s="11">
        <f t="shared" si="75"/>
        <v>734.43999999999994</v>
      </c>
      <c r="X323" s="11">
        <f t="shared" si="76"/>
        <v>59.780000000000008</v>
      </c>
      <c r="Y323" s="11">
        <f t="shared" si="77"/>
        <v>17.080000000000002</v>
      </c>
      <c r="Z323" s="11">
        <f t="shared" si="73"/>
        <v>42.7</v>
      </c>
      <c r="AA323" s="11">
        <f t="shared" si="78"/>
        <v>0</v>
      </c>
      <c r="AB323" s="11">
        <f t="shared" si="79"/>
        <v>7.0000000000000007E-2</v>
      </c>
      <c r="AC323" s="11">
        <f t="shared" si="80"/>
        <v>59.78</v>
      </c>
      <c r="AD323" s="11">
        <f t="shared" si="81"/>
        <v>9.9633333333333329</v>
      </c>
      <c r="AE323" s="11" t="str">
        <f t="shared" si="82"/>
        <v>Paid in full</v>
      </c>
      <c r="AF323" s="11" t="str">
        <f t="shared" si="70"/>
        <v>Not Applicable</v>
      </c>
      <c r="AG323" s="11" t="str">
        <f t="shared" si="83"/>
        <v>Y</v>
      </c>
      <c r="AH323" s="8" t="str">
        <f t="shared" si="84"/>
        <v>N</v>
      </c>
    </row>
    <row r="324" spans="1:34">
      <c r="A324" s="11">
        <v>323</v>
      </c>
      <c r="B324" s="3" t="s">
        <v>21</v>
      </c>
      <c r="C324" s="3" t="s">
        <v>23</v>
      </c>
      <c r="D324" s="3" t="s">
        <v>22</v>
      </c>
      <c r="E324" s="3" t="s">
        <v>24</v>
      </c>
      <c r="F324" s="3">
        <v>85004</v>
      </c>
      <c r="G324" s="3" t="s">
        <v>27</v>
      </c>
      <c r="H324" s="11" t="s">
        <v>25</v>
      </c>
      <c r="I324" s="11"/>
      <c r="J324" s="3" t="s">
        <v>26</v>
      </c>
      <c r="K324" s="3" t="s">
        <v>28</v>
      </c>
      <c r="L324" s="3" t="s">
        <v>351</v>
      </c>
      <c r="M324" s="3">
        <v>6</v>
      </c>
      <c r="N324" s="5">
        <v>43032</v>
      </c>
      <c r="O324" s="5">
        <v>43035</v>
      </c>
      <c r="P324" s="5">
        <v>43217</v>
      </c>
      <c r="Q324" s="5">
        <v>43217</v>
      </c>
      <c r="R324" s="8">
        <f t="shared" si="71"/>
        <v>43217</v>
      </c>
      <c r="S324" s="11"/>
      <c r="T324" s="11"/>
      <c r="U324" s="11" t="str">
        <f t="shared" si="74"/>
        <v>RN</v>
      </c>
      <c r="V324" s="3">
        <v>569</v>
      </c>
      <c r="W324" s="11">
        <f t="shared" si="75"/>
        <v>489.34</v>
      </c>
      <c r="X324" s="11">
        <f t="shared" si="76"/>
        <v>39.830000000000005</v>
      </c>
      <c r="Y324" s="11">
        <f t="shared" si="77"/>
        <v>11.38</v>
      </c>
      <c r="Z324" s="11">
        <f t="shared" si="73"/>
        <v>28.450000000000003</v>
      </c>
      <c r="AA324" s="11">
        <f t="shared" si="78"/>
        <v>0</v>
      </c>
      <c r="AB324" s="11">
        <f t="shared" si="79"/>
        <v>7.0000000000000007E-2</v>
      </c>
      <c r="AC324" s="11">
        <f t="shared" si="80"/>
        <v>39.830000000000005</v>
      </c>
      <c r="AD324" s="11">
        <f t="shared" si="81"/>
        <v>6.6383333333333345</v>
      </c>
      <c r="AE324" s="11" t="str">
        <f t="shared" si="82"/>
        <v>Paid in full</v>
      </c>
      <c r="AF324" s="11" t="str">
        <f t="shared" si="70"/>
        <v>Not Applicable</v>
      </c>
      <c r="AG324" s="11" t="str">
        <f t="shared" si="83"/>
        <v>Y</v>
      </c>
      <c r="AH324" s="8" t="str">
        <f t="shared" si="84"/>
        <v>N</v>
      </c>
    </row>
    <row r="325" spans="1:34">
      <c r="A325" s="11">
        <v>324</v>
      </c>
      <c r="B325" s="3" t="s">
        <v>21</v>
      </c>
      <c r="C325" s="3" t="s">
        <v>23</v>
      </c>
      <c r="D325" s="3" t="s">
        <v>22</v>
      </c>
      <c r="E325" s="3" t="s">
        <v>24</v>
      </c>
      <c r="F325" s="3">
        <v>85004</v>
      </c>
      <c r="G325" s="3" t="s">
        <v>27</v>
      </c>
      <c r="H325" s="11" t="s">
        <v>25</v>
      </c>
      <c r="I325" s="11"/>
      <c r="J325" s="3" t="s">
        <v>26</v>
      </c>
      <c r="K325" s="3" t="s">
        <v>28</v>
      </c>
      <c r="L325" s="3" t="s">
        <v>352</v>
      </c>
      <c r="M325" s="3">
        <v>6</v>
      </c>
      <c r="N325" s="5">
        <v>43040</v>
      </c>
      <c r="O325" s="5">
        <v>43045</v>
      </c>
      <c r="P325" s="5">
        <v>43226</v>
      </c>
      <c r="Q325" s="5">
        <v>43226</v>
      </c>
      <c r="R325" s="8">
        <f t="shared" si="71"/>
        <v>43226</v>
      </c>
      <c r="S325" s="11"/>
      <c r="T325" s="11"/>
      <c r="U325" s="11" t="str">
        <f t="shared" si="74"/>
        <v>RN</v>
      </c>
      <c r="V325" s="3">
        <v>580</v>
      </c>
      <c r="W325" s="11">
        <f t="shared" si="75"/>
        <v>498.8</v>
      </c>
      <c r="X325" s="11">
        <f t="shared" si="76"/>
        <v>40.6</v>
      </c>
      <c r="Y325" s="11">
        <f t="shared" si="77"/>
        <v>11.6</v>
      </c>
      <c r="Z325" s="11">
        <f t="shared" si="73"/>
        <v>29</v>
      </c>
      <c r="AA325" s="11">
        <f t="shared" si="78"/>
        <v>0</v>
      </c>
      <c r="AB325" s="11">
        <f t="shared" si="79"/>
        <v>7.0000000000000007E-2</v>
      </c>
      <c r="AC325" s="11">
        <f t="shared" si="80"/>
        <v>40.6</v>
      </c>
      <c r="AD325" s="11">
        <f t="shared" si="81"/>
        <v>6.7666666666666666</v>
      </c>
      <c r="AE325" s="11" t="str">
        <f t="shared" si="82"/>
        <v>Paid in full</v>
      </c>
      <c r="AF325" s="11" t="str">
        <f t="shared" si="70"/>
        <v>Not Applicable</v>
      </c>
      <c r="AG325" s="11" t="str">
        <f t="shared" si="83"/>
        <v>Y</v>
      </c>
      <c r="AH325" s="8" t="str">
        <f t="shared" si="84"/>
        <v>N</v>
      </c>
    </row>
    <row r="326" spans="1:34">
      <c r="A326" s="11">
        <v>325</v>
      </c>
      <c r="B326" s="3" t="s">
        <v>21</v>
      </c>
      <c r="C326" s="3" t="s">
        <v>23</v>
      </c>
      <c r="D326" s="3" t="s">
        <v>22</v>
      </c>
      <c r="E326" s="3" t="s">
        <v>24</v>
      </c>
      <c r="F326" s="3">
        <v>85004</v>
      </c>
      <c r="G326" s="3" t="s">
        <v>27</v>
      </c>
      <c r="H326" s="11" t="s">
        <v>25</v>
      </c>
      <c r="I326" s="11"/>
      <c r="J326" s="3" t="s">
        <v>26</v>
      </c>
      <c r="K326" s="3" t="s">
        <v>28</v>
      </c>
      <c r="L326" s="3" t="s">
        <v>353</v>
      </c>
      <c r="M326" s="3">
        <v>6</v>
      </c>
      <c r="N326" s="5">
        <v>43048</v>
      </c>
      <c r="O326" s="5">
        <v>43054</v>
      </c>
      <c r="P326" s="5">
        <v>43235</v>
      </c>
      <c r="Q326" s="5">
        <v>43235</v>
      </c>
      <c r="R326" s="8">
        <f t="shared" si="71"/>
        <v>43235</v>
      </c>
      <c r="S326" s="11"/>
      <c r="T326" s="11"/>
      <c r="U326" s="11" t="str">
        <f t="shared" si="74"/>
        <v>RN</v>
      </c>
      <c r="V326" s="3">
        <v>650</v>
      </c>
      <c r="W326" s="11">
        <f t="shared" si="75"/>
        <v>559</v>
      </c>
      <c r="X326" s="11">
        <f t="shared" si="76"/>
        <v>45.500000000000007</v>
      </c>
      <c r="Y326" s="11">
        <f t="shared" si="77"/>
        <v>13</v>
      </c>
      <c r="Z326" s="11">
        <f t="shared" si="73"/>
        <v>32.5</v>
      </c>
      <c r="AA326" s="11">
        <f t="shared" si="78"/>
        <v>0</v>
      </c>
      <c r="AB326" s="11">
        <f t="shared" si="79"/>
        <v>7.0000000000000007E-2</v>
      </c>
      <c r="AC326" s="11">
        <f t="shared" si="80"/>
        <v>45.5</v>
      </c>
      <c r="AD326" s="11">
        <f t="shared" si="81"/>
        <v>7.583333333333333</v>
      </c>
      <c r="AE326" s="11" t="str">
        <f t="shared" si="82"/>
        <v>Paid in full</v>
      </c>
      <c r="AF326" s="11" t="str">
        <f t="shared" si="70"/>
        <v>Not Applicable</v>
      </c>
      <c r="AG326" s="11" t="str">
        <f t="shared" si="83"/>
        <v>Y</v>
      </c>
      <c r="AH326" s="8" t="str">
        <f t="shared" si="84"/>
        <v>N</v>
      </c>
    </row>
    <row r="327" spans="1:34">
      <c r="A327" s="11">
        <v>326</v>
      </c>
      <c r="B327" s="3" t="s">
        <v>21</v>
      </c>
      <c r="C327" s="3" t="s">
        <v>23</v>
      </c>
      <c r="D327" s="3" t="s">
        <v>22</v>
      </c>
      <c r="E327" s="3" t="s">
        <v>24</v>
      </c>
      <c r="F327" s="3">
        <v>85004</v>
      </c>
      <c r="G327" s="3" t="s">
        <v>27</v>
      </c>
      <c r="H327" s="11" t="s">
        <v>25</v>
      </c>
      <c r="I327" s="11"/>
      <c r="J327" s="3" t="s">
        <v>26</v>
      </c>
      <c r="K327" s="3" t="s">
        <v>28</v>
      </c>
      <c r="L327" s="3" t="s">
        <v>354</v>
      </c>
      <c r="M327" s="3">
        <v>6</v>
      </c>
      <c r="N327" s="5">
        <v>43055</v>
      </c>
      <c r="O327" s="5">
        <v>43059</v>
      </c>
      <c r="P327" s="5">
        <v>43240</v>
      </c>
      <c r="Q327" s="5">
        <v>43240</v>
      </c>
      <c r="R327" s="8">
        <f t="shared" si="71"/>
        <v>43240</v>
      </c>
      <c r="S327" s="11"/>
      <c r="T327" s="11"/>
      <c r="U327" s="11" t="str">
        <f t="shared" si="74"/>
        <v>RN</v>
      </c>
      <c r="V327" s="3">
        <v>900</v>
      </c>
      <c r="W327" s="11">
        <f t="shared" si="75"/>
        <v>774</v>
      </c>
      <c r="X327" s="11">
        <f t="shared" si="76"/>
        <v>63.000000000000007</v>
      </c>
      <c r="Y327" s="11">
        <f t="shared" si="77"/>
        <v>18</v>
      </c>
      <c r="Z327" s="11">
        <f t="shared" si="73"/>
        <v>45</v>
      </c>
      <c r="AA327" s="11">
        <f t="shared" si="78"/>
        <v>0</v>
      </c>
      <c r="AB327" s="11">
        <f t="shared" si="79"/>
        <v>7.0000000000000007E-2</v>
      </c>
      <c r="AC327" s="11">
        <f t="shared" si="80"/>
        <v>63</v>
      </c>
      <c r="AD327" s="11">
        <f t="shared" si="81"/>
        <v>10.5</v>
      </c>
      <c r="AE327" s="11" t="str">
        <f t="shared" si="82"/>
        <v>Paid in full</v>
      </c>
      <c r="AF327" s="11" t="str">
        <f t="shared" si="70"/>
        <v>Not Applicable</v>
      </c>
      <c r="AG327" s="11" t="str">
        <f t="shared" si="83"/>
        <v>Y</v>
      </c>
      <c r="AH327" s="8" t="str">
        <f t="shared" si="84"/>
        <v>N</v>
      </c>
    </row>
    <row r="328" spans="1:34">
      <c r="A328" s="11">
        <v>327</v>
      </c>
      <c r="B328" s="3" t="s">
        <v>21</v>
      </c>
      <c r="C328" s="3" t="s">
        <v>23</v>
      </c>
      <c r="D328" s="3" t="s">
        <v>22</v>
      </c>
      <c r="E328" s="3" t="s">
        <v>24</v>
      </c>
      <c r="F328" s="3">
        <v>85004</v>
      </c>
      <c r="G328" s="3" t="s">
        <v>27</v>
      </c>
      <c r="H328" s="11" t="s">
        <v>25</v>
      </c>
      <c r="I328" s="11"/>
      <c r="J328" s="3" t="s">
        <v>26</v>
      </c>
      <c r="K328" s="3" t="s">
        <v>28</v>
      </c>
      <c r="L328" s="3" t="s">
        <v>355</v>
      </c>
      <c r="M328" s="3">
        <v>6</v>
      </c>
      <c r="N328" s="5">
        <v>43060</v>
      </c>
      <c r="O328" s="5">
        <v>43063</v>
      </c>
      <c r="P328" s="5">
        <v>43244</v>
      </c>
      <c r="Q328" s="5">
        <v>43244</v>
      </c>
      <c r="R328" s="8">
        <f t="shared" ref="R328:R359" si="85">Q328</f>
        <v>43244</v>
      </c>
      <c r="S328" s="11"/>
      <c r="T328" s="11"/>
      <c r="U328" s="11" t="str">
        <f t="shared" si="74"/>
        <v>RN</v>
      </c>
      <c r="V328" s="3">
        <v>750</v>
      </c>
      <c r="W328" s="11">
        <f t="shared" si="75"/>
        <v>645</v>
      </c>
      <c r="X328" s="11">
        <f t="shared" si="76"/>
        <v>52.500000000000007</v>
      </c>
      <c r="Y328" s="11">
        <f t="shared" si="77"/>
        <v>15</v>
      </c>
      <c r="Z328" s="11">
        <f t="shared" si="73"/>
        <v>37.5</v>
      </c>
      <c r="AA328" s="11">
        <f t="shared" si="78"/>
        <v>0</v>
      </c>
      <c r="AB328" s="11">
        <f t="shared" si="79"/>
        <v>7.0000000000000007E-2</v>
      </c>
      <c r="AC328" s="11">
        <f t="shared" si="80"/>
        <v>52.5</v>
      </c>
      <c r="AD328" s="11">
        <f t="shared" si="81"/>
        <v>8.75</v>
      </c>
      <c r="AE328" s="11" t="str">
        <f t="shared" si="82"/>
        <v>Paid in full</v>
      </c>
      <c r="AF328" s="11" t="str">
        <f t="shared" si="70"/>
        <v>Not Applicable</v>
      </c>
      <c r="AG328" s="11" t="str">
        <f t="shared" si="83"/>
        <v>Y</v>
      </c>
      <c r="AH328" s="8" t="str">
        <f t="shared" si="84"/>
        <v>N</v>
      </c>
    </row>
    <row r="329" spans="1:34">
      <c r="A329" s="11">
        <v>328</v>
      </c>
      <c r="B329" s="3" t="s">
        <v>21</v>
      </c>
      <c r="C329" s="3" t="s">
        <v>23</v>
      </c>
      <c r="D329" s="3" t="s">
        <v>22</v>
      </c>
      <c r="E329" s="3" t="s">
        <v>24</v>
      </c>
      <c r="F329" s="3">
        <v>85004</v>
      </c>
      <c r="G329" s="3" t="s">
        <v>27</v>
      </c>
      <c r="H329" s="11" t="s">
        <v>25</v>
      </c>
      <c r="I329" s="11"/>
      <c r="J329" s="3" t="s">
        <v>26</v>
      </c>
      <c r="K329" s="3" t="s">
        <v>28</v>
      </c>
      <c r="L329" s="3" t="s">
        <v>356</v>
      </c>
      <c r="M329" s="3">
        <v>6</v>
      </c>
      <c r="N329" s="5">
        <v>43125</v>
      </c>
      <c r="O329" s="5">
        <v>43128</v>
      </c>
      <c r="P329" s="5">
        <v>43309</v>
      </c>
      <c r="Q329" s="5">
        <v>43309</v>
      </c>
      <c r="R329" s="8">
        <f t="shared" si="85"/>
        <v>43309</v>
      </c>
      <c r="S329" s="11"/>
      <c r="T329" s="11"/>
      <c r="U329" s="11" t="str">
        <f t="shared" si="74"/>
        <v>RN</v>
      </c>
      <c r="V329" s="3">
        <v>623</v>
      </c>
      <c r="W329" s="11">
        <f t="shared" si="75"/>
        <v>535.78</v>
      </c>
      <c r="X329" s="11">
        <f t="shared" si="76"/>
        <v>43.610000000000007</v>
      </c>
      <c r="Y329" s="11">
        <f t="shared" si="77"/>
        <v>12.46</v>
      </c>
      <c r="Z329" s="11">
        <f t="shared" si="73"/>
        <v>31.150000000000002</v>
      </c>
      <c r="AA329" s="11">
        <f t="shared" si="78"/>
        <v>0</v>
      </c>
      <c r="AB329" s="11">
        <f t="shared" si="79"/>
        <v>7.0000000000000007E-2</v>
      </c>
      <c r="AC329" s="11">
        <f t="shared" si="80"/>
        <v>43.61</v>
      </c>
      <c r="AD329" s="11">
        <f t="shared" si="81"/>
        <v>7.2683333333333335</v>
      </c>
      <c r="AE329" s="11" t="str">
        <f t="shared" si="82"/>
        <v>Paid in full</v>
      </c>
      <c r="AF329" s="11" t="str">
        <f t="shared" si="70"/>
        <v>Not Applicable</v>
      </c>
      <c r="AG329" s="11" t="str">
        <f t="shared" si="83"/>
        <v>Y</v>
      </c>
      <c r="AH329" s="8" t="str">
        <f t="shared" si="84"/>
        <v>N</v>
      </c>
    </row>
    <row r="330" spans="1:34">
      <c r="A330" s="11">
        <v>329</v>
      </c>
      <c r="B330" s="3" t="s">
        <v>21</v>
      </c>
      <c r="C330" s="3" t="s">
        <v>23</v>
      </c>
      <c r="D330" s="3" t="s">
        <v>22</v>
      </c>
      <c r="E330" s="3" t="s">
        <v>24</v>
      </c>
      <c r="F330" s="3">
        <v>85004</v>
      </c>
      <c r="G330" s="3" t="s">
        <v>27</v>
      </c>
      <c r="H330" s="11" t="s">
        <v>25</v>
      </c>
      <c r="I330" s="11"/>
      <c r="J330" s="3" t="s">
        <v>26</v>
      </c>
      <c r="K330" s="3" t="s">
        <v>28</v>
      </c>
      <c r="L330" s="3" t="s">
        <v>357</v>
      </c>
      <c r="M330" s="3">
        <v>6</v>
      </c>
      <c r="N330" s="5">
        <v>43142</v>
      </c>
      <c r="O330" s="5">
        <v>43147</v>
      </c>
      <c r="P330" s="5">
        <v>43328</v>
      </c>
      <c r="Q330" s="5">
        <v>43328</v>
      </c>
      <c r="R330" s="8">
        <f t="shared" si="85"/>
        <v>43328</v>
      </c>
      <c r="S330" s="11"/>
      <c r="T330" s="11"/>
      <c r="U330" s="11" t="str">
        <f t="shared" si="74"/>
        <v>RN</v>
      </c>
      <c r="V330" s="3">
        <v>654</v>
      </c>
      <c r="W330" s="11">
        <f t="shared" si="75"/>
        <v>562.43999999999994</v>
      </c>
      <c r="X330" s="11">
        <f t="shared" si="76"/>
        <v>45.78</v>
      </c>
      <c r="Y330" s="11">
        <f t="shared" si="77"/>
        <v>13.08</v>
      </c>
      <c r="Z330" s="11">
        <f t="shared" si="73"/>
        <v>32.700000000000003</v>
      </c>
      <c r="AA330" s="11">
        <f t="shared" si="78"/>
        <v>0</v>
      </c>
      <c r="AB330" s="11">
        <f t="shared" si="79"/>
        <v>7.0000000000000007E-2</v>
      </c>
      <c r="AC330" s="11">
        <f t="shared" si="80"/>
        <v>45.78</v>
      </c>
      <c r="AD330" s="11">
        <f t="shared" si="81"/>
        <v>7.63</v>
      </c>
      <c r="AE330" s="11" t="str">
        <f t="shared" si="82"/>
        <v>Paid in full</v>
      </c>
      <c r="AF330" s="11" t="str">
        <f t="shared" si="70"/>
        <v>Not Applicable</v>
      </c>
      <c r="AG330" s="11" t="str">
        <f t="shared" si="83"/>
        <v>Y</v>
      </c>
      <c r="AH330" s="8" t="str">
        <f t="shared" si="84"/>
        <v>N</v>
      </c>
    </row>
    <row r="331" spans="1:34">
      <c r="A331" s="11">
        <v>330</v>
      </c>
      <c r="B331" s="3" t="s">
        <v>21</v>
      </c>
      <c r="C331" s="3" t="s">
        <v>23</v>
      </c>
      <c r="D331" s="3" t="s">
        <v>22</v>
      </c>
      <c r="E331" s="3" t="s">
        <v>24</v>
      </c>
      <c r="F331" s="3">
        <v>85004</v>
      </c>
      <c r="G331" s="3" t="s">
        <v>27</v>
      </c>
      <c r="H331" s="11" t="s">
        <v>25</v>
      </c>
      <c r="I331" s="11"/>
      <c r="J331" s="3" t="s">
        <v>26</v>
      </c>
      <c r="K331" s="3" t="s">
        <v>28</v>
      </c>
      <c r="L331" s="3" t="s">
        <v>358</v>
      </c>
      <c r="M331" s="3">
        <v>12</v>
      </c>
      <c r="N331" s="5">
        <v>42966</v>
      </c>
      <c r="O331" s="5">
        <v>42967</v>
      </c>
      <c r="P331" s="5">
        <v>43332</v>
      </c>
      <c r="Q331" s="5">
        <v>43332</v>
      </c>
      <c r="R331" s="8">
        <f t="shared" si="85"/>
        <v>43332</v>
      </c>
      <c r="S331" s="11"/>
      <c r="T331" s="11"/>
      <c r="U331" s="11" t="str">
        <f t="shared" si="74"/>
        <v>RN</v>
      </c>
      <c r="V331" s="3">
        <v>1324</v>
      </c>
      <c r="W331" s="11">
        <f t="shared" si="75"/>
        <v>1138.6399999999999</v>
      </c>
      <c r="X331" s="11">
        <f t="shared" si="76"/>
        <v>92.68</v>
      </c>
      <c r="Y331" s="11">
        <f t="shared" si="77"/>
        <v>26.48</v>
      </c>
      <c r="Z331" s="11">
        <f t="shared" si="73"/>
        <v>66.2</v>
      </c>
      <c r="AA331" s="11">
        <f t="shared" si="78"/>
        <v>0</v>
      </c>
      <c r="AB331" s="11">
        <f t="shared" si="79"/>
        <v>7.0000000000000007E-2</v>
      </c>
      <c r="AC331" s="11">
        <f t="shared" si="80"/>
        <v>92.68</v>
      </c>
      <c r="AD331" s="11">
        <f t="shared" si="81"/>
        <v>7.7233333333333336</v>
      </c>
      <c r="AE331" s="11" t="str">
        <f t="shared" si="82"/>
        <v>Paid in full</v>
      </c>
      <c r="AF331" s="11" t="str">
        <f t="shared" si="70"/>
        <v>Not Applicable</v>
      </c>
      <c r="AG331" s="11" t="str">
        <f t="shared" si="83"/>
        <v>Y</v>
      </c>
      <c r="AH331" s="8" t="str">
        <f t="shared" si="84"/>
        <v>N</v>
      </c>
    </row>
    <row r="332" spans="1:34">
      <c r="A332" s="11">
        <v>331</v>
      </c>
      <c r="B332" s="3" t="s">
        <v>21</v>
      </c>
      <c r="C332" s="3" t="s">
        <v>23</v>
      </c>
      <c r="D332" s="3" t="s">
        <v>22</v>
      </c>
      <c r="E332" s="3" t="s">
        <v>24</v>
      </c>
      <c r="F332" s="3">
        <v>85004</v>
      </c>
      <c r="G332" s="3" t="s">
        <v>27</v>
      </c>
      <c r="H332" s="11" t="s">
        <v>25</v>
      </c>
      <c r="I332" s="11"/>
      <c r="J332" s="3" t="s">
        <v>26</v>
      </c>
      <c r="K332" s="3" t="s">
        <v>28</v>
      </c>
      <c r="L332" s="3" t="s">
        <v>359</v>
      </c>
      <c r="M332" s="3">
        <v>12</v>
      </c>
      <c r="N332" s="5">
        <v>42948</v>
      </c>
      <c r="O332" s="5">
        <v>42949</v>
      </c>
      <c r="P332" s="5">
        <v>43314</v>
      </c>
      <c r="Q332" s="5">
        <v>43314</v>
      </c>
      <c r="R332" s="8">
        <f t="shared" si="85"/>
        <v>43314</v>
      </c>
      <c r="S332" s="11"/>
      <c r="T332" s="11"/>
      <c r="U332" s="11" t="str">
        <f t="shared" si="74"/>
        <v>RN</v>
      </c>
      <c r="V332" s="3">
        <v>1555</v>
      </c>
      <c r="W332" s="11">
        <f t="shared" si="75"/>
        <v>1337.3</v>
      </c>
      <c r="X332" s="11">
        <f t="shared" si="76"/>
        <v>108.85000000000001</v>
      </c>
      <c r="Y332" s="11">
        <f t="shared" si="77"/>
        <v>31.1</v>
      </c>
      <c r="Z332" s="11">
        <f t="shared" si="73"/>
        <v>77.75</v>
      </c>
      <c r="AA332" s="11">
        <f t="shared" si="78"/>
        <v>0</v>
      </c>
      <c r="AB332" s="11">
        <f t="shared" si="79"/>
        <v>7.0000000000000007E-2</v>
      </c>
      <c r="AC332" s="11">
        <f t="shared" si="80"/>
        <v>108.85</v>
      </c>
      <c r="AD332" s="11">
        <f t="shared" si="81"/>
        <v>9.0708333333333329</v>
      </c>
      <c r="AE332" s="11" t="str">
        <f t="shared" si="82"/>
        <v>Paid in full</v>
      </c>
      <c r="AF332" s="11" t="str">
        <f t="shared" si="70"/>
        <v>Not Applicable</v>
      </c>
      <c r="AG332" s="11" t="str">
        <f t="shared" si="83"/>
        <v>Y</v>
      </c>
      <c r="AH332" s="8" t="str">
        <f t="shared" si="84"/>
        <v>N</v>
      </c>
    </row>
    <row r="333" spans="1:34">
      <c r="A333" s="11">
        <v>332</v>
      </c>
      <c r="B333" s="3" t="s">
        <v>21</v>
      </c>
      <c r="C333" s="3" t="s">
        <v>23</v>
      </c>
      <c r="D333" s="3" t="s">
        <v>22</v>
      </c>
      <c r="E333" s="3" t="s">
        <v>24</v>
      </c>
      <c r="F333" s="3">
        <v>85004</v>
      </c>
      <c r="G333" s="3" t="s">
        <v>27</v>
      </c>
      <c r="H333" s="11" t="s">
        <v>25</v>
      </c>
      <c r="I333" s="11"/>
      <c r="J333" s="3" t="s">
        <v>26</v>
      </c>
      <c r="K333" s="3" t="s">
        <v>28</v>
      </c>
      <c r="L333" s="3" t="s">
        <v>360</v>
      </c>
      <c r="M333" s="3">
        <v>6</v>
      </c>
      <c r="N333" s="5">
        <v>42982</v>
      </c>
      <c r="O333" s="5">
        <v>42984</v>
      </c>
      <c r="P333" s="5">
        <v>43165</v>
      </c>
      <c r="Q333" s="5">
        <v>43165</v>
      </c>
      <c r="R333" s="8">
        <f t="shared" si="85"/>
        <v>43165</v>
      </c>
      <c r="S333" s="11"/>
      <c r="T333" s="11"/>
      <c r="U333" s="11" t="str">
        <f t="shared" si="74"/>
        <v>RN</v>
      </c>
      <c r="V333" s="3">
        <v>425</v>
      </c>
      <c r="W333" s="11">
        <f t="shared" si="75"/>
        <v>365.5</v>
      </c>
      <c r="X333" s="11">
        <f t="shared" si="76"/>
        <v>29.750000000000004</v>
      </c>
      <c r="Y333" s="11">
        <f t="shared" si="77"/>
        <v>8.5</v>
      </c>
      <c r="Z333" s="11">
        <f t="shared" si="73"/>
        <v>21.25</v>
      </c>
      <c r="AA333" s="11">
        <f t="shared" si="78"/>
        <v>0</v>
      </c>
      <c r="AB333" s="11">
        <f t="shared" si="79"/>
        <v>7.0000000000000007E-2</v>
      </c>
      <c r="AC333" s="11">
        <f t="shared" si="80"/>
        <v>29.75</v>
      </c>
      <c r="AD333" s="11">
        <f t="shared" si="81"/>
        <v>4.958333333333333</v>
      </c>
      <c r="AE333" s="11" t="str">
        <f t="shared" si="82"/>
        <v>Paid in full</v>
      </c>
      <c r="AF333" s="11" t="str">
        <f t="shared" si="70"/>
        <v>Not Applicable</v>
      </c>
      <c r="AG333" s="11" t="str">
        <f t="shared" si="83"/>
        <v>Y</v>
      </c>
      <c r="AH333" s="8" t="str">
        <f t="shared" si="84"/>
        <v>N</v>
      </c>
    </row>
    <row r="334" spans="1:34">
      <c r="A334" s="11">
        <v>333</v>
      </c>
      <c r="B334" s="3" t="s">
        <v>21</v>
      </c>
      <c r="C334" s="3" t="s">
        <v>23</v>
      </c>
      <c r="D334" s="3" t="s">
        <v>22</v>
      </c>
      <c r="E334" s="3" t="s">
        <v>24</v>
      </c>
      <c r="F334" s="3">
        <v>85004</v>
      </c>
      <c r="G334" s="3" t="s">
        <v>27</v>
      </c>
      <c r="H334" s="11" t="s">
        <v>25</v>
      </c>
      <c r="I334" s="11"/>
      <c r="J334" s="3" t="s">
        <v>26</v>
      </c>
      <c r="K334" s="3" t="s">
        <v>28</v>
      </c>
      <c r="L334" s="3" t="s">
        <v>361</v>
      </c>
      <c r="M334" s="3">
        <v>6</v>
      </c>
      <c r="N334" s="5">
        <v>42986</v>
      </c>
      <c r="O334" s="5">
        <v>42988</v>
      </c>
      <c r="P334" s="5">
        <v>43169</v>
      </c>
      <c r="Q334" s="5">
        <v>43169</v>
      </c>
      <c r="R334" s="8">
        <f t="shared" si="85"/>
        <v>43169</v>
      </c>
      <c r="S334" s="11"/>
      <c r="T334" s="11"/>
      <c r="U334" s="11" t="str">
        <f t="shared" si="74"/>
        <v>RN</v>
      </c>
      <c r="V334" s="3">
        <v>658</v>
      </c>
      <c r="W334" s="11">
        <f t="shared" si="75"/>
        <v>565.88</v>
      </c>
      <c r="X334" s="11">
        <f t="shared" si="76"/>
        <v>46.06</v>
      </c>
      <c r="Y334" s="11">
        <f t="shared" si="77"/>
        <v>13.16</v>
      </c>
      <c r="Z334" s="11">
        <f t="shared" si="73"/>
        <v>32.9</v>
      </c>
      <c r="AA334" s="11">
        <f t="shared" si="78"/>
        <v>0</v>
      </c>
      <c r="AB334" s="11">
        <f t="shared" si="79"/>
        <v>7.0000000000000007E-2</v>
      </c>
      <c r="AC334" s="11">
        <f t="shared" si="80"/>
        <v>46.06</v>
      </c>
      <c r="AD334" s="11">
        <f t="shared" si="81"/>
        <v>7.6766666666666667</v>
      </c>
      <c r="AE334" s="11" t="str">
        <f t="shared" si="82"/>
        <v>Paid in full</v>
      </c>
      <c r="AF334" s="11" t="str">
        <f t="shared" si="70"/>
        <v>Not Applicable</v>
      </c>
      <c r="AG334" s="11" t="str">
        <f t="shared" si="83"/>
        <v>Y</v>
      </c>
      <c r="AH334" s="8" t="str">
        <f t="shared" si="84"/>
        <v>N</v>
      </c>
    </row>
    <row r="335" spans="1:34">
      <c r="A335" s="11">
        <v>334</v>
      </c>
      <c r="B335" s="3" t="s">
        <v>21</v>
      </c>
      <c r="C335" s="3" t="s">
        <v>23</v>
      </c>
      <c r="D335" s="3" t="s">
        <v>22</v>
      </c>
      <c r="E335" s="3" t="s">
        <v>24</v>
      </c>
      <c r="F335" s="3">
        <v>85004</v>
      </c>
      <c r="G335" s="3" t="s">
        <v>27</v>
      </c>
      <c r="H335" s="11" t="s">
        <v>25</v>
      </c>
      <c r="I335" s="11"/>
      <c r="J335" s="3" t="s">
        <v>26</v>
      </c>
      <c r="K335" s="3" t="s">
        <v>28</v>
      </c>
      <c r="L335" s="3" t="s">
        <v>362</v>
      </c>
      <c r="M335" s="3">
        <v>6</v>
      </c>
      <c r="N335" s="5">
        <v>42988</v>
      </c>
      <c r="O335" s="5">
        <v>42993</v>
      </c>
      <c r="P335" s="5">
        <v>43174</v>
      </c>
      <c r="Q335" s="5">
        <v>43174</v>
      </c>
      <c r="R335" s="8">
        <f t="shared" si="85"/>
        <v>43174</v>
      </c>
      <c r="S335" s="11"/>
      <c r="T335" s="11"/>
      <c r="U335" s="11" t="str">
        <f t="shared" si="74"/>
        <v>RN</v>
      </c>
      <c r="V335" s="3">
        <v>587</v>
      </c>
      <c r="W335" s="11">
        <f t="shared" si="75"/>
        <v>504.82</v>
      </c>
      <c r="X335" s="11">
        <f t="shared" si="76"/>
        <v>41.09</v>
      </c>
      <c r="Y335" s="11">
        <f t="shared" si="77"/>
        <v>11.74</v>
      </c>
      <c r="Z335" s="11">
        <f t="shared" ref="Z335:Z366" si="86">IF($R335&lt;&gt;"",$V335*0.05,0)</f>
        <v>29.35</v>
      </c>
      <c r="AA335" s="11">
        <f t="shared" si="78"/>
        <v>0</v>
      </c>
      <c r="AB335" s="11">
        <f t="shared" si="79"/>
        <v>7.0000000000000007E-2</v>
      </c>
      <c r="AC335" s="11">
        <f t="shared" si="80"/>
        <v>41.09</v>
      </c>
      <c r="AD335" s="11">
        <f t="shared" si="81"/>
        <v>6.8483333333333336</v>
      </c>
      <c r="AE335" s="11" t="str">
        <f t="shared" si="82"/>
        <v>Paid in full</v>
      </c>
      <c r="AF335" s="11" t="str">
        <f t="shared" si="70"/>
        <v>Not Applicable</v>
      </c>
      <c r="AG335" s="11" t="str">
        <f t="shared" si="83"/>
        <v>Y</v>
      </c>
      <c r="AH335" s="8" t="str">
        <f t="shared" si="84"/>
        <v>N</v>
      </c>
    </row>
    <row r="336" spans="1:34">
      <c r="A336" s="11">
        <v>335</v>
      </c>
      <c r="B336" s="3" t="s">
        <v>21</v>
      </c>
      <c r="C336" s="3" t="s">
        <v>23</v>
      </c>
      <c r="D336" s="3" t="s">
        <v>22</v>
      </c>
      <c r="E336" s="3" t="s">
        <v>24</v>
      </c>
      <c r="F336" s="3">
        <v>85004</v>
      </c>
      <c r="G336" s="3" t="s">
        <v>27</v>
      </c>
      <c r="H336" s="11" t="s">
        <v>25</v>
      </c>
      <c r="I336" s="11"/>
      <c r="J336" s="3" t="s">
        <v>26</v>
      </c>
      <c r="K336" s="3" t="s">
        <v>28</v>
      </c>
      <c r="L336" s="3" t="s">
        <v>363</v>
      </c>
      <c r="M336" s="3">
        <v>6</v>
      </c>
      <c r="N336" s="5">
        <v>42990</v>
      </c>
      <c r="O336" s="5">
        <v>42994</v>
      </c>
      <c r="P336" s="5">
        <v>43175</v>
      </c>
      <c r="Q336" s="5">
        <v>43175</v>
      </c>
      <c r="R336" s="8">
        <f t="shared" si="85"/>
        <v>43175</v>
      </c>
      <c r="S336" s="11"/>
      <c r="T336" s="11"/>
      <c r="U336" s="11" t="str">
        <f t="shared" si="74"/>
        <v>RN</v>
      </c>
      <c r="V336" s="3">
        <v>547</v>
      </c>
      <c r="W336" s="11">
        <f t="shared" si="75"/>
        <v>470.42</v>
      </c>
      <c r="X336" s="11">
        <f t="shared" si="76"/>
        <v>38.290000000000006</v>
      </c>
      <c r="Y336" s="11">
        <f t="shared" si="77"/>
        <v>10.94</v>
      </c>
      <c r="Z336" s="11">
        <f t="shared" si="86"/>
        <v>27.35</v>
      </c>
      <c r="AA336" s="11">
        <f t="shared" si="78"/>
        <v>0</v>
      </c>
      <c r="AB336" s="11">
        <f t="shared" si="79"/>
        <v>7.0000000000000007E-2</v>
      </c>
      <c r="AC336" s="11">
        <f t="shared" si="80"/>
        <v>38.29</v>
      </c>
      <c r="AD336" s="11">
        <f t="shared" si="81"/>
        <v>6.3816666666666668</v>
      </c>
      <c r="AE336" s="11" t="str">
        <f t="shared" si="82"/>
        <v>Paid in full</v>
      </c>
      <c r="AF336" s="11" t="str">
        <f t="shared" si="70"/>
        <v>Not Applicable</v>
      </c>
      <c r="AG336" s="11" t="str">
        <f t="shared" si="83"/>
        <v>Y</v>
      </c>
      <c r="AH336" s="8" t="str">
        <f t="shared" si="84"/>
        <v>N</v>
      </c>
    </row>
    <row r="337" spans="1:34">
      <c r="A337" s="11">
        <v>336</v>
      </c>
      <c r="B337" s="3" t="s">
        <v>21</v>
      </c>
      <c r="C337" s="3" t="s">
        <v>23</v>
      </c>
      <c r="D337" s="3" t="s">
        <v>22</v>
      </c>
      <c r="E337" s="3" t="s">
        <v>24</v>
      </c>
      <c r="F337" s="3">
        <v>85004</v>
      </c>
      <c r="G337" s="3" t="s">
        <v>27</v>
      </c>
      <c r="H337" s="11" t="s">
        <v>25</v>
      </c>
      <c r="I337" s="11"/>
      <c r="J337" s="3" t="s">
        <v>26</v>
      </c>
      <c r="K337" s="3" t="s">
        <v>28</v>
      </c>
      <c r="L337" s="3" t="s">
        <v>364</v>
      </c>
      <c r="M337" s="3">
        <v>6</v>
      </c>
      <c r="N337" s="5">
        <v>42994</v>
      </c>
      <c r="O337" s="5">
        <v>42998</v>
      </c>
      <c r="P337" s="5">
        <v>43179</v>
      </c>
      <c r="Q337" s="5">
        <v>43179</v>
      </c>
      <c r="R337" s="8">
        <f t="shared" si="85"/>
        <v>43179</v>
      </c>
      <c r="S337" s="11"/>
      <c r="T337" s="11"/>
      <c r="U337" s="11" t="str">
        <f t="shared" si="74"/>
        <v>RN</v>
      </c>
      <c r="V337" s="3">
        <v>987</v>
      </c>
      <c r="W337" s="11">
        <f t="shared" si="75"/>
        <v>848.81999999999994</v>
      </c>
      <c r="X337" s="11">
        <f t="shared" si="76"/>
        <v>69.09</v>
      </c>
      <c r="Y337" s="11">
        <f t="shared" si="77"/>
        <v>19.740000000000002</v>
      </c>
      <c r="Z337" s="11">
        <f t="shared" si="86"/>
        <v>49.35</v>
      </c>
      <c r="AA337" s="11">
        <f t="shared" si="78"/>
        <v>0</v>
      </c>
      <c r="AB337" s="11">
        <f t="shared" si="79"/>
        <v>7.0000000000000007E-2</v>
      </c>
      <c r="AC337" s="11">
        <f t="shared" si="80"/>
        <v>69.09</v>
      </c>
      <c r="AD337" s="11">
        <f t="shared" si="81"/>
        <v>11.515000000000001</v>
      </c>
      <c r="AE337" s="11" t="str">
        <f t="shared" si="82"/>
        <v>Paid in full</v>
      </c>
      <c r="AF337" s="11" t="str">
        <f t="shared" si="70"/>
        <v>Not Applicable</v>
      </c>
      <c r="AG337" s="11" t="str">
        <f t="shared" si="83"/>
        <v>Y</v>
      </c>
      <c r="AH337" s="8" t="str">
        <f t="shared" si="84"/>
        <v>N</v>
      </c>
    </row>
    <row r="338" spans="1:34">
      <c r="A338" s="11">
        <v>337</v>
      </c>
      <c r="B338" s="3" t="s">
        <v>21</v>
      </c>
      <c r="C338" s="3" t="s">
        <v>23</v>
      </c>
      <c r="D338" s="3" t="s">
        <v>22</v>
      </c>
      <c r="E338" s="3" t="s">
        <v>24</v>
      </c>
      <c r="F338" s="3">
        <v>85004</v>
      </c>
      <c r="G338" s="3" t="s">
        <v>27</v>
      </c>
      <c r="H338" s="11" t="s">
        <v>25</v>
      </c>
      <c r="I338" s="11"/>
      <c r="J338" s="3" t="s">
        <v>26</v>
      </c>
      <c r="K338" s="3" t="s">
        <v>28</v>
      </c>
      <c r="L338" s="3" t="s">
        <v>365</v>
      </c>
      <c r="M338" s="3">
        <v>6</v>
      </c>
      <c r="N338" s="5">
        <v>42992</v>
      </c>
      <c r="O338" s="5">
        <v>42995</v>
      </c>
      <c r="P338" s="5">
        <v>43176</v>
      </c>
      <c r="Q338" s="5">
        <v>43176</v>
      </c>
      <c r="R338" s="8">
        <f t="shared" si="85"/>
        <v>43176</v>
      </c>
      <c r="S338" s="11"/>
      <c r="T338" s="11"/>
      <c r="U338" s="11" t="str">
        <f t="shared" si="74"/>
        <v>RN</v>
      </c>
      <c r="V338" s="3">
        <v>874</v>
      </c>
      <c r="W338" s="11">
        <f t="shared" si="75"/>
        <v>751.64</v>
      </c>
      <c r="X338" s="11">
        <f t="shared" si="76"/>
        <v>61.180000000000007</v>
      </c>
      <c r="Y338" s="11">
        <f t="shared" si="77"/>
        <v>17.48</v>
      </c>
      <c r="Z338" s="11">
        <f t="shared" si="86"/>
        <v>43.7</v>
      </c>
      <c r="AA338" s="11">
        <f t="shared" si="78"/>
        <v>0</v>
      </c>
      <c r="AB338" s="11">
        <f t="shared" si="79"/>
        <v>7.0000000000000007E-2</v>
      </c>
      <c r="AC338" s="11">
        <f t="shared" si="80"/>
        <v>61.180000000000007</v>
      </c>
      <c r="AD338" s="11">
        <f t="shared" si="81"/>
        <v>10.196666666666667</v>
      </c>
      <c r="AE338" s="11" t="str">
        <f t="shared" si="82"/>
        <v>Paid in full</v>
      </c>
      <c r="AF338" s="11" t="str">
        <f t="shared" si="70"/>
        <v>Not Applicable</v>
      </c>
      <c r="AG338" s="11" t="str">
        <f t="shared" si="83"/>
        <v>Y</v>
      </c>
      <c r="AH338" s="8" t="str">
        <f t="shared" si="84"/>
        <v>N</v>
      </c>
    </row>
    <row r="339" spans="1:34">
      <c r="A339" s="11">
        <v>338</v>
      </c>
      <c r="B339" s="3" t="s">
        <v>21</v>
      </c>
      <c r="C339" s="3" t="s">
        <v>23</v>
      </c>
      <c r="D339" s="3" t="s">
        <v>22</v>
      </c>
      <c r="E339" s="3" t="s">
        <v>24</v>
      </c>
      <c r="F339" s="3">
        <v>85004</v>
      </c>
      <c r="G339" s="3" t="s">
        <v>27</v>
      </c>
      <c r="H339" s="11" t="s">
        <v>25</v>
      </c>
      <c r="I339" s="11"/>
      <c r="J339" s="3" t="s">
        <v>26</v>
      </c>
      <c r="K339" s="3" t="s">
        <v>28</v>
      </c>
      <c r="L339" s="3" t="s">
        <v>366</v>
      </c>
      <c r="M339" s="3">
        <v>6</v>
      </c>
      <c r="N339" s="5">
        <v>42996</v>
      </c>
      <c r="O339" s="5">
        <v>43000</v>
      </c>
      <c r="P339" s="5">
        <v>43181</v>
      </c>
      <c r="Q339" s="5">
        <v>43181</v>
      </c>
      <c r="R339" s="8">
        <f t="shared" si="85"/>
        <v>43181</v>
      </c>
      <c r="S339" s="11"/>
      <c r="T339" s="11"/>
      <c r="U339" s="11" t="str">
        <f t="shared" si="74"/>
        <v>RN</v>
      </c>
      <c r="V339" s="3">
        <v>568</v>
      </c>
      <c r="W339" s="11">
        <f t="shared" si="75"/>
        <v>488.48</v>
      </c>
      <c r="X339" s="11">
        <f t="shared" si="76"/>
        <v>39.760000000000005</v>
      </c>
      <c r="Y339" s="11">
        <f t="shared" si="77"/>
        <v>11.36</v>
      </c>
      <c r="Z339" s="11">
        <f t="shared" si="86"/>
        <v>28.400000000000002</v>
      </c>
      <c r="AA339" s="11">
        <f t="shared" si="78"/>
        <v>0</v>
      </c>
      <c r="AB339" s="11">
        <f t="shared" si="79"/>
        <v>7.0000000000000007E-2</v>
      </c>
      <c r="AC339" s="11">
        <f t="shared" si="80"/>
        <v>39.760000000000005</v>
      </c>
      <c r="AD339" s="11">
        <f t="shared" si="81"/>
        <v>6.6266666666666678</v>
      </c>
      <c r="AE339" s="11" t="str">
        <f t="shared" si="82"/>
        <v>Paid in full</v>
      </c>
      <c r="AF339" s="11" t="str">
        <f t="shared" si="70"/>
        <v>Not Applicable</v>
      </c>
      <c r="AG339" s="11" t="str">
        <f t="shared" si="83"/>
        <v>Y</v>
      </c>
      <c r="AH339" s="8" t="str">
        <f t="shared" si="84"/>
        <v>N</v>
      </c>
    </row>
    <row r="340" spans="1:34">
      <c r="A340" s="11">
        <v>339</v>
      </c>
      <c r="B340" s="3" t="s">
        <v>21</v>
      </c>
      <c r="C340" s="3" t="s">
        <v>23</v>
      </c>
      <c r="D340" s="3" t="s">
        <v>22</v>
      </c>
      <c r="E340" s="3" t="s">
        <v>24</v>
      </c>
      <c r="F340" s="3">
        <v>85004</v>
      </c>
      <c r="G340" s="3" t="s">
        <v>27</v>
      </c>
      <c r="H340" s="11" t="s">
        <v>25</v>
      </c>
      <c r="I340" s="11"/>
      <c r="J340" s="3" t="s">
        <v>26</v>
      </c>
      <c r="K340" s="3" t="s">
        <v>28</v>
      </c>
      <c r="L340" s="3" t="s">
        <v>367</v>
      </c>
      <c r="M340" s="3">
        <v>6</v>
      </c>
      <c r="N340" s="5">
        <v>43023</v>
      </c>
      <c r="O340" s="5">
        <v>43025</v>
      </c>
      <c r="P340" s="5">
        <v>43207</v>
      </c>
      <c r="Q340" s="5">
        <v>43207</v>
      </c>
      <c r="R340" s="8">
        <f t="shared" si="85"/>
        <v>43207</v>
      </c>
      <c r="S340" s="11"/>
      <c r="T340" s="11"/>
      <c r="U340" s="11" t="str">
        <f t="shared" si="74"/>
        <v>RN</v>
      </c>
      <c r="V340" s="3">
        <v>854</v>
      </c>
      <c r="W340" s="11">
        <f t="shared" si="75"/>
        <v>734.43999999999994</v>
      </c>
      <c r="X340" s="11">
        <f t="shared" si="76"/>
        <v>59.780000000000008</v>
      </c>
      <c r="Y340" s="11">
        <f t="shared" si="77"/>
        <v>17.080000000000002</v>
      </c>
      <c r="Z340" s="11">
        <f t="shared" si="86"/>
        <v>42.7</v>
      </c>
      <c r="AA340" s="11">
        <f t="shared" si="78"/>
        <v>0</v>
      </c>
      <c r="AB340" s="11">
        <f t="shared" si="79"/>
        <v>7.0000000000000007E-2</v>
      </c>
      <c r="AC340" s="11">
        <f t="shared" si="80"/>
        <v>59.78</v>
      </c>
      <c r="AD340" s="11">
        <f t="shared" si="81"/>
        <v>9.9633333333333329</v>
      </c>
      <c r="AE340" s="11" t="str">
        <f t="shared" si="82"/>
        <v>Paid in full</v>
      </c>
      <c r="AF340" s="11" t="str">
        <f t="shared" si="70"/>
        <v>Not Applicable</v>
      </c>
      <c r="AG340" s="11" t="str">
        <f t="shared" si="83"/>
        <v>Y</v>
      </c>
      <c r="AH340" s="8" t="str">
        <f t="shared" si="84"/>
        <v>N</v>
      </c>
    </row>
    <row r="341" spans="1:34">
      <c r="A341" s="11">
        <v>340</v>
      </c>
      <c r="B341" s="3" t="s">
        <v>21</v>
      </c>
      <c r="C341" s="3" t="s">
        <v>23</v>
      </c>
      <c r="D341" s="3" t="s">
        <v>22</v>
      </c>
      <c r="E341" s="3" t="s">
        <v>24</v>
      </c>
      <c r="F341" s="3">
        <v>85004</v>
      </c>
      <c r="G341" s="3" t="s">
        <v>27</v>
      </c>
      <c r="H341" s="11" t="s">
        <v>25</v>
      </c>
      <c r="I341" s="11"/>
      <c r="J341" s="3" t="s">
        <v>26</v>
      </c>
      <c r="K341" s="3" t="s">
        <v>28</v>
      </c>
      <c r="L341" s="3" t="s">
        <v>368</v>
      </c>
      <c r="M341" s="3">
        <v>6</v>
      </c>
      <c r="N341" s="5">
        <v>43040</v>
      </c>
      <c r="O341" s="5">
        <v>43044</v>
      </c>
      <c r="P341" s="5">
        <v>43225</v>
      </c>
      <c r="Q341" s="5">
        <v>43225</v>
      </c>
      <c r="R341" s="8">
        <f t="shared" si="85"/>
        <v>43225</v>
      </c>
      <c r="S341" s="11"/>
      <c r="T341" s="11"/>
      <c r="U341" s="11" t="str">
        <f t="shared" si="74"/>
        <v>RN</v>
      </c>
      <c r="V341" s="3">
        <v>657</v>
      </c>
      <c r="W341" s="11">
        <f t="shared" si="75"/>
        <v>565.02</v>
      </c>
      <c r="X341" s="11">
        <f t="shared" si="76"/>
        <v>45.99</v>
      </c>
      <c r="Y341" s="11">
        <f t="shared" si="77"/>
        <v>13.14</v>
      </c>
      <c r="Z341" s="11">
        <f t="shared" si="86"/>
        <v>32.85</v>
      </c>
      <c r="AA341" s="11">
        <f t="shared" si="78"/>
        <v>0</v>
      </c>
      <c r="AB341" s="11">
        <f t="shared" si="79"/>
        <v>7.0000000000000007E-2</v>
      </c>
      <c r="AC341" s="11">
        <f t="shared" si="80"/>
        <v>45.99</v>
      </c>
      <c r="AD341" s="11">
        <f t="shared" si="81"/>
        <v>7.665</v>
      </c>
      <c r="AE341" s="11" t="str">
        <f t="shared" si="82"/>
        <v>Paid in full</v>
      </c>
      <c r="AF341" s="11" t="str">
        <f t="shared" si="70"/>
        <v>Not Applicable</v>
      </c>
      <c r="AG341" s="11" t="str">
        <f t="shared" si="83"/>
        <v>Y</v>
      </c>
      <c r="AH341" s="8" t="str">
        <f t="shared" si="84"/>
        <v>N</v>
      </c>
    </row>
    <row r="342" spans="1:34">
      <c r="A342" s="11">
        <v>341</v>
      </c>
      <c r="B342" s="3" t="s">
        <v>21</v>
      </c>
      <c r="C342" s="3" t="s">
        <v>23</v>
      </c>
      <c r="D342" s="3" t="s">
        <v>22</v>
      </c>
      <c r="E342" s="3" t="s">
        <v>24</v>
      </c>
      <c r="F342" s="3">
        <v>85004</v>
      </c>
      <c r="G342" s="3" t="s">
        <v>27</v>
      </c>
      <c r="H342" s="11" t="s">
        <v>25</v>
      </c>
      <c r="I342" s="11"/>
      <c r="J342" s="3" t="s">
        <v>26</v>
      </c>
      <c r="K342" s="3" t="s">
        <v>28</v>
      </c>
      <c r="L342" s="3" t="s">
        <v>369</v>
      </c>
      <c r="M342" s="3">
        <v>6</v>
      </c>
      <c r="N342" s="5">
        <v>43079</v>
      </c>
      <c r="O342" s="5">
        <v>43083</v>
      </c>
      <c r="P342" s="5">
        <v>43265</v>
      </c>
      <c r="Q342" s="5">
        <v>43265</v>
      </c>
      <c r="R342" s="8">
        <f t="shared" si="85"/>
        <v>43265</v>
      </c>
      <c r="S342" s="11"/>
      <c r="T342" s="11"/>
      <c r="U342" s="11" t="str">
        <f t="shared" si="74"/>
        <v>RN</v>
      </c>
      <c r="V342" s="3">
        <v>444</v>
      </c>
      <c r="W342" s="11">
        <f t="shared" si="75"/>
        <v>381.84</v>
      </c>
      <c r="X342" s="11">
        <f t="shared" si="76"/>
        <v>31.080000000000002</v>
      </c>
      <c r="Y342" s="11">
        <f t="shared" si="77"/>
        <v>8.8800000000000008</v>
      </c>
      <c r="Z342" s="11">
        <f t="shared" si="86"/>
        <v>22.200000000000003</v>
      </c>
      <c r="AA342" s="11">
        <f t="shared" si="78"/>
        <v>0</v>
      </c>
      <c r="AB342" s="11">
        <f t="shared" si="79"/>
        <v>7.0000000000000007E-2</v>
      </c>
      <c r="AC342" s="11">
        <f t="shared" si="80"/>
        <v>31.080000000000005</v>
      </c>
      <c r="AD342" s="11">
        <f t="shared" si="81"/>
        <v>5.1800000000000006</v>
      </c>
      <c r="AE342" s="11" t="str">
        <f t="shared" si="82"/>
        <v>Paid in full</v>
      </c>
      <c r="AF342" s="11" t="str">
        <f t="shared" si="70"/>
        <v>Not Applicable</v>
      </c>
      <c r="AG342" s="11" t="str">
        <f t="shared" si="83"/>
        <v>Y</v>
      </c>
      <c r="AH342" s="8" t="str">
        <f t="shared" si="84"/>
        <v>N</v>
      </c>
    </row>
    <row r="343" spans="1:34">
      <c r="A343" s="11">
        <v>342</v>
      </c>
      <c r="B343" s="3" t="s">
        <v>21</v>
      </c>
      <c r="C343" s="3" t="s">
        <v>23</v>
      </c>
      <c r="D343" s="3" t="s">
        <v>22</v>
      </c>
      <c r="E343" s="3" t="s">
        <v>24</v>
      </c>
      <c r="F343" s="3">
        <v>85004</v>
      </c>
      <c r="G343" s="3" t="s">
        <v>27</v>
      </c>
      <c r="H343" s="11" t="s">
        <v>25</v>
      </c>
      <c r="I343" s="11"/>
      <c r="J343" s="3" t="s">
        <v>26</v>
      </c>
      <c r="K343" s="3" t="s">
        <v>28</v>
      </c>
      <c r="L343" s="3" t="s">
        <v>370</v>
      </c>
      <c r="M343" s="3">
        <v>6</v>
      </c>
      <c r="N343" s="5">
        <v>43093</v>
      </c>
      <c r="O343" s="5">
        <v>43095</v>
      </c>
      <c r="P343" s="5">
        <v>43277</v>
      </c>
      <c r="Q343" s="5">
        <v>43277</v>
      </c>
      <c r="R343" s="8">
        <f t="shared" si="85"/>
        <v>43277</v>
      </c>
      <c r="S343" s="11"/>
      <c r="T343" s="11"/>
      <c r="U343" s="11" t="str">
        <f t="shared" si="74"/>
        <v>RN</v>
      </c>
      <c r="V343" s="3">
        <v>856</v>
      </c>
      <c r="W343" s="11">
        <f t="shared" si="75"/>
        <v>736.16</v>
      </c>
      <c r="X343" s="11">
        <f t="shared" si="76"/>
        <v>59.920000000000009</v>
      </c>
      <c r="Y343" s="11">
        <f t="shared" si="77"/>
        <v>17.12</v>
      </c>
      <c r="Z343" s="11">
        <f t="shared" si="86"/>
        <v>42.800000000000004</v>
      </c>
      <c r="AA343" s="11">
        <f t="shared" si="78"/>
        <v>0</v>
      </c>
      <c r="AB343" s="11">
        <f t="shared" si="79"/>
        <v>7.0000000000000007E-2</v>
      </c>
      <c r="AC343" s="11">
        <f t="shared" si="80"/>
        <v>59.92</v>
      </c>
      <c r="AD343" s="11">
        <f t="shared" si="81"/>
        <v>9.9866666666666664</v>
      </c>
      <c r="AE343" s="11" t="str">
        <f t="shared" si="82"/>
        <v>Paid in full</v>
      </c>
      <c r="AF343" s="11" t="str">
        <f t="shared" si="70"/>
        <v>Not Applicable</v>
      </c>
      <c r="AG343" s="11" t="str">
        <f t="shared" si="83"/>
        <v>Y</v>
      </c>
      <c r="AH343" s="8" t="str">
        <f t="shared" si="84"/>
        <v>N</v>
      </c>
    </row>
    <row r="344" spans="1:34">
      <c r="A344" s="11">
        <v>343</v>
      </c>
      <c r="B344" s="3" t="s">
        <v>21</v>
      </c>
      <c r="C344" s="3" t="s">
        <v>23</v>
      </c>
      <c r="D344" s="3" t="s">
        <v>22</v>
      </c>
      <c r="E344" s="3" t="s">
        <v>24</v>
      </c>
      <c r="F344" s="3">
        <v>85004</v>
      </c>
      <c r="G344" s="3" t="s">
        <v>27</v>
      </c>
      <c r="H344" s="11" t="s">
        <v>25</v>
      </c>
      <c r="I344" s="11"/>
      <c r="J344" s="3" t="s">
        <v>26</v>
      </c>
      <c r="K344" s="3" t="s">
        <v>28</v>
      </c>
      <c r="L344" s="3" t="s">
        <v>371</v>
      </c>
      <c r="M344" s="3">
        <v>6</v>
      </c>
      <c r="N344" s="5">
        <v>43099</v>
      </c>
      <c r="O344" s="5">
        <v>43101</v>
      </c>
      <c r="P344" s="5">
        <v>43282</v>
      </c>
      <c r="Q344" s="5">
        <v>43282</v>
      </c>
      <c r="R344" s="8">
        <f t="shared" si="85"/>
        <v>43282</v>
      </c>
      <c r="S344" s="11"/>
      <c r="T344" s="11"/>
      <c r="U344" s="11" t="str">
        <f t="shared" si="74"/>
        <v>RN</v>
      </c>
      <c r="V344" s="3">
        <v>547</v>
      </c>
      <c r="W344" s="11">
        <f t="shared" si="75"/>
        <v>470.42</v>
      </c>
      <c r="X344" s="11">
        <f t="shared" si="76"/>
        <v>38.290000000000006</v>
      </c>
      <c r="Y344" s="11">
        <f t="shared" si="77"/>
        <v>10.94</v>
      </c>
      <c r="Z344" s="11">
        <f t="shared" si="86"/>
        <v>27.35</v>
      </c>
      <c r="AA344" s="11">
        <f t="shared" si="78"/>
        <v>0</v>
      </c>
      <c r="AB344" s="11">
        <f t="shared" si="79"/>
        <v>7.0000000000000007E-2</v>
      </c>
      <c r="AC344" s="11">
        <f t="shared" si="80"/>
        <v>38.29</v>
      </c>
      <c r="AD344" s="11">
        <f t="shared" si="81"/>
        <v>6.3816666666666668</v>
      </c>
      <c r="AE344" s="11" t="str">
        <f t="shared" si="82"/>
        <v>Paid in full</v>
      </c>
      <c r="AF344" s="11" t="str">
        <f t="shared" si="70"/>
        <v>Not Applicable</v>
      </c>
      <c r="AG344" s="11" t="str">
        <f t="shared" si="83"/>
        <v>Y</v>
      </c>
      <c r="AH344" s="8" t="str">
        <f t="shared" si="84"/>
        <v>N</v>
      </c>
    </row>
    <row r="345" spans="1:34">
      <c r="A345" s="11">
        <v>344</v>
      </c>
      <c r="B345" s="3" t="s">
        <v>21</v>
      </c>
      <c r="C345" s="3" t="s">
        <v>23</v>
      </c>
      <c r="D345" s="3" t="s">
        <v>22</v>
      </c>
      <c r="E345" s="3" t="s">
        <v>24</v>
      </c>
      <c r="F345" s="3">
        <v>85004</v>
      </c>
      <c r="G345" s="3" t="s">
        <v>27</v>
      </c>
      <c r="H345" s="11" t="s">
        <v>25</v>
      </c>
      <c r="I345" s="11"/>
      <c r="J345" s="3" t="s">
        <v>26</v>
      </c>
      <c r="K345" s="3" t="s">
        <v>28</v>
      </c>
      <c r="L345" s="3" t="s">
        <v>372</v>
      </c>
      <c r="M345" s="3">
        <v>6</v>
      </c>
      <c r="N345" s="5">
        <v>43111</v>
      </c>
      <c r="O345" s="5">
        <v>43115</v>
      </c>
      <c r="P345" s="5">
        <v>43296</v>
      </c>
      <c r="Q345" s="5">
        <v>43296</v>
      </c>
      <c r="R345" s="8">
        <f t="shared" si="85"/>
        <v>43296</v>
      </c>
      <c r="S345" s="11"/>
      <c r="T345" s="11"/>
      <c r="U345" s="11" t="str">
        <f t="shared" si="74"/>
        <v>RN</v>
      </c>
      <c r="V345" s="3">
        <v>459</v>
      </c>
      <c r="W345" s="11">
        <f t="shared" si="75"/>
        <v>394.74</v>
      </c>
      <c r="X345" s="11">
        <f t="shared" si="76"/>
        <v>32.130000000000003</v>
      </c>
      <c r="Y345" s="11">
        <f t="shared" si="77"/>
        <v>9.18</v>
      </c>
      <c r="Z345" s="11">
        <f t="shared" si="86"/>
        <v>22.950000000000003</v>
      </c>
      <c r="AA345" s="11">
        <f t="shared" si="78"/>
        <v>0</v>
      </c>
      <c r="AB345" s="11">
        <f t="shared" si="79"/>
        <v>7.0000000000000007E-2</v>
      </c>
      <c r="AC345" s="11">
        <f t="shared" si="80"/>
        <v>32.130000000000003</v>
      </c>
      <c r="AD345" s="11">
        <f t="shared" si="81"/>
        <v>5.3550000000000004</v>
      </c>
      <c r="AE345" s="11" t="str">
        <f t="shared" si="82"/>
        <v>Paid in full</v>
      </c>
      <c r="AF345" s="11" t="str">
        <f t="shared" si="70"/>
        <v>Not Applicable</v>
      </c>
      <c r="AG345" s="11" t="str">
        <f t="shared" si="83"/>
        <v>Y</v>
      </c>
      <c r="AH345" s="8" t="str">
        <f t="shared" si="84"/>
        <v>N</v>
      </c>
    </row>
    <row r="346" spans="1:34">
      <c r="A346" s="11">
        <v>345</v>
      </c>
      <c r="B346" s="3" t="s">
        <v>21</v>
      </c>
      <c r="C346" s="3" t="s">
        <v>23</v>
      </c>
      <c r="D346" s="3" t="s">
        <v>22</v>
      </c>
      <c r="E346" s="3" t="s">
        <v>24</v>
      </c>
      <c r="F346" s="3">
        <v>85004</v>
      </c>
      <c r="G346" s="3" t="s">
        <v>27</v>
      </c>
      <c r="H346" s="11" t="s">
        <v>25</v>
      </c>
      <c r="I346" s="11"/>
      <c r="J346" s="3" t="s">
        <v>26</v>
      </c>
      <c r="K346" s="3" t="s">
        <v>28</v>
      </c>
      <c r="L346" s="3" t="s">
        <v>373</v>
      </c>
      <c r="M346" s="3">
        <v>6</v>
      </c>
      <c r="N346" s="5">
        <v>43114</v>
      </c>
      <c r="O346" s="5">
        <v>43118</v>
      </c>
      <c r="P346" s="5">
        <v>43299</v>
      </c>
      <c r="Q346" s="5">
        <v>43299</v>
      </c>
      <c r="R346" s="8">
        <f t="shared" si="85"/>
        <v>43299</v>
      </c>
      <c r="S346" s="11"/>
      <c r="T346" s="11"/>
      <c r="U346" s="11" t="str">
        <f t="shared" si="74"/>
        <v>RN</v>
      </c>
      <c r="V346" s="3">
        <v>857</v>
      </c>
      <c r="W346" s="11">
        <f t="shared" si="75"/>
        <v>737.02</v>
      </c>
      <c r="X346" s="11">
        <f t="shared" si="76"/>
        <v>59.990000000000009</v>
      </c>
      <c r="Y346" s="11">
        <f t="shared" si="77"/>
        <v>17.14</v>
      </c>
      <c r="Z346" s="11">
        <f t="shared" si="86"/>
        <v>42.85</v>
      </c>
      <c r="AA346" s="11">
        <f t="shared" si="78"/>
        <v>0</v>
      </c>
      <c r="AB346" s="11">
        <f t="shared" si="79"/>
        <v>7.0000000000000007E-2</v>
      </c>
      <c r="AC346" s="11">
        <f t="shared" si="80"/>
        <v>59.99</v>
      </c>
      <c r="AD346" s="11">
        <f t="shared" si="81"/>
        <v>9.9983333333333331</v>
      </c>
      <c r="AE346" s="11" t="str">
        <f t="shared" si="82"/>
        <v>Paid in full</v>
      </c>
      <c r="AF346" s="11" t="str">
        <f t="shared" si="70"/>
        <v>Not Applicable</v>
      </c>
      <c r="AG346" s="11" t="str">
        <f t="shared" si="83"/>
        <v>Y</v>
      </c>
      <c r="AH346" s="8" t="str">
        <f t="shared" si="84"/>
        <v>N</v>
      </c>
    </row>
    <row r="347" spans="1:34">
      <c r="A347" s="11">
        <v>346</v>
      </c>
      <c r="B347" s="3" t="s">
        <v>21</v>
      </c>
      <c r="C347" s="3" t="s">
        <v>23</v>
      </c>
      <c r="D347" s="3" t="s">
        <v>22</v>
      </c>
      <c r="E347" s="3" t="s">
        <v>24</v>
      </c>
      <c r="F347" s="3">
        <v>85004</v>
      </c>
      <c r="G347" s="3" t="s">
        <v>27</v>
      </c>
      <c r="H347" s="11" t="s">
        <v>25</v>
      </c>
      <c r="I347" s="11"/>
      <c r="J347" s="3" t="s">
        <v>26</v>
      </c>
      <c r="K347" s="3" t="s">
        <v>28</v>
      </c>
      <c r="L347" s="3" t="s">
        <v>374</v>
      </c>
      <c r="M347" s="3">
        <v>6</v>
      </c>
      <c r="N347" s="5">
        <v>43120</v>
      </c>
      <c r="O347" s="5">
        <v>43124</v>
      </c>
      <c r="P347" s="5">
        <v>43305</v>
      </c>
      <c r="Q347" s="5">
        <v>43305</v>
      </c>
      <c r="R347" s="8">
        <f t="shared" si="85"/>
        <v>43305</v>
      </c>
      <c r="S347" s="11"/>
      <c r="T347" s="11"/>
      <c r="U347" s="11" t="str">
        <f t="shared" si="74"/>
        <v>RN</v>
      </c>
      <c r="V347" s="3">
        <v>846</v>
      </c>
      <c r="W347" s="11">
        <f t="shared" si="75"/>
        <v>727.56</v>
      </c>
      <c r="X347" s="11">
        <f t="shared" si="76"/>
        <v>59.220000000000006</v>
      </c>
      <c r="Y347" s="11">
        <f t="shared" si="77"/>
        <v>16.920000000000002</v>
      </c>
      <c r="Z347" s="11">
        <f t="shared" si="86"/>
        <v>42.300000000000004</v>
      </c>
      <c r="AA347" s="11">
        <f t="shared" si="78"/>
        <v>0</v>
      </c>
      <c r="AB347" s="11">
        <f t="shared" si="79"/>
        <v>7.0000000000000007E-2</v>
      </c>
      <c r="AC347" s="11">
        <f t="shared" si="80"/>
        <v>59.220000000000006</v>
      </c>
      <c r="AD347" s="11">
        <f t="shared" si="81"/>
        <v>9.870000000000001</v>
      </c>
      <c r="AE347" s="11" t="str">
        <f t="shared" si="82"/>
        <v>Paid in full</v>
      </c>
      <c r="AF347" s="11" t="str">
        <f t="shared" si="70"/>
        <v>Not Applicable</v>
      </c>
      <c r="AG347" s="11" t="str">
        <f t="shared" si="83"/>
        <v>Y</v>
      </c>
      <c r="AH347" s="8" t="str">
        <f t="shared" si="84"/>
        <v>N</v>
      </c>
    </row>
    <row r="348" spans="1:34">
      <c r="A348" s="11">
        <v>347</v>
      </c>
      <c r="B348" s="3" t="s">
        <v>21</v>
      </c>
      <c r="C348" s="3" t="s">
        <v>23</v>
      </c>
      <c r="D348" s="3" t="s">
        <v>22</v>
      </c>
      <c r="E348" s="3" t="s">
        <v>24</v>
      </c>
      <c r="F348" s="3">
        <v>85004</v>
      </c>
      <c r="G348" s="3" t="s">
        <v>27</v>
      </c>
      <c r="H348" s="11" t="s">
        <v>25</v>
      </c>
      <c r="I348" s="11"/>
      <c r="J348" s="3" t="s">
        <v>26</v>
      </c>
      <c r="K348" s="3" t="s">
        <v>28</v>
      </c>
      <c r="L348" s="3" t="s">
        <v>375</v>
      </c>
      <c r="M348" s="3">
        <v>6</v>
      </c>
      <c r="N348" s="5">
        <v>43122</v>
      </c>
      <c r="O348" s="5">
        <v>43125</v>
      </c>
      <c r="P348" s="5">
        <v>43306</v>
      </c>
      <c r="Q348" s="5">
        <v>43306</v>
      </c>
      <c r="R348" s="8">
        <f t="shared" si="85"/>
        <v>43306</v>
      </c>
      <c r="S348" s="11"/>
      <c r="T348" s="11"/>
      <c r="U348" s="11" t="str">
        <f t="shared" si="74"/>
        <v>RN</v>
      </c>
      <c r="V348" s="3">
        <v>579</v>
      </c>
      <c r="W348" s="11">
        <f t="shared" si="75"/>
        <v>497.94</v>
      </c>
      <c r="X348" s="11">
        <f t="shared" si="76"/>
        <v>40.53</v>
      </c>
      <c r="Y348" s="11">
        <f t="shared" si="77"/>
        <v>11.58</v>
      </c>
      <c r="Z348" s="11">
        <f t="shared" si="86"/>
        <v>28.950000000000003</v>
      </c>
      <c r="AA348" s="11">
        <f t="shared" si="78"/>
        <v>0</v>
      </c>
      <c r="AB348" s="11">
        <f t="shared" si="79"/>
        <v>7.0000000000000007E-2</v>
      </c>
      <c r="AC348" s="11">
        <f t="shared" si="80"/>
        <v>40.53</v>
      </c>
      <c r="AD348" s="11">
        <f t="shared" si="81"/>
        <v>6.7549999999999999</v>
      </c>
      <c r="AE348" s="11" t="str">
        <f t="shared" si="82"/>
        <v>Paid in full</v>
      </c>
      <c r="AF348" s="11" t="str">
        <f t="shared" si="70"/>
        <v>Not Applicable</v>
      </c>
      <c r="AG348" s="11" t="str">
        <f t="shared" si="83"/>
        <v>Y</v>
      </c>
      <c r="AH348" s="8" t="str">
        <f t="shared" si="84"/>
        <v>N</v>
      </c>
    </row>
    <row r="349" spans="1:34">
      <c r="A349" s="11">
        <v>348</v>
      </c>
      <c r="B349" s="3" t="s">
        <v>21</v>
      </c>
      <c r="C349" s="3" t="s">
        <v>23</v>
      </c>
      <c r="D349" s="3" t="s">
        <v>22</v>
      </c>
      <c r="E349" s="3" t="s">
        <v>24</v>
      </c>
      <c r="F349" s="3">
        <v>85004</v>
      </c>
      <c r="G349" s="3" t="s">
        <v>27</v>
      </c>
      <c r="H349" s="11" t="s">
        <v>25</v>
      </c>
      <c r="I349" s="11"/>
      <c r="J349" s="3" t="s">
        <v>26</v>
      </c>
      <c r="K349" s="3" t="s">
        <v>28</v>
      </c>
      <c r="L349" s="3" t="s">
        <v>376</v>
      </c>
      <c r="M349" s="3">
        <v>12</v>
      </c>
      <c r="N349" s="5">
        <v>42949</v>
      </c>
      <c r="O349" s="5">
        <v>42953</v>
      </c>
      <c r="P349" s="5">
        <v>43318</v>
      </c>
      <c r="Q349" s="5">
        <v>43318</v>
      </c>
      <c r="R349" s="8">
        <f t="shared" si="85"/>
        <v>43318</v>
      </c>
      <c r="S349" s="11"/>
      <c r="T349" s="11"/>
      <c r="U349" s="11" t="str">
        <f t="shared" si="74"/>
        <v>RN</v>
      </c>
      <c r="V349" s="3">
        <v>1356</v>
      </c>
      <c r="W349" s="11">
        <f t="shared" si="75"/>
        <v>1166.1600000000001</v>
      </c>
      <c r="X349" s="11">
        <f t="shared" si="76"/>
        <v>94.920000000000016</v>
      </c>
      <c r="Y349" s="11">
        <f t="shared" si="77"/>
        <v>27.12</v>
      </c>
      <c r="Z349" s="11">
        <f t="shared" si="86"/>
        <v>67.8</v>
      </c>
      <c r="AA349" s="11">
        <f t="shared" si="78"/>
        <v>0</v>
      </c>
      <c r="AB349" s="11">
        <f t="shared" si="79"/>
        <v>7.0000000000000007E-2</v>
      </c>
      <c r="AC349" s="11">
        <f t="shared" si="80"/>
        <v>94.92</v>
      </c>
      <c r="AD349" s="11">
        <f t="shared" si="81"/>
        <v>7.91</v>
      </c>
      <c r="AE349" s="11" t="str">
        <f t="shared" si="82"/>
        <v>Paid in full</v>
      </c>
      <c r="AF349" s="11" t="str">
        <f t="shared" si="70"/>
        <v>Not Applicable</v>
      </c>
      <c r="AG349" s="11" t="str">
        <f t="shared" si="83"/>
        <v>Y</v>
      </c>
      <c r="AH349" s="8" t="str">
        <f t="shared" si="84"/>
        <v>N</v>
      </c>
    </row>
    <row r="350" spans="1:34">
      <c r="A350" s="11">
        <v>349</v>
      </c>
      <c r="B350" s="3" t="s">
        <v>21</v>
      </c>
      <c r="C350" s="3" t="s">
        <v>23</v>
      </c>
      <c r="D350" s="3" t="s">
        <v>22</v>
      </c>
      <c r="E350" s="3" t="s">
        <v>24</v>
      </c>
      <c r="F350" s="3">
        <v>85004</v>
      </c>
      <c r="G350" s="3" t="s">
        <v>27</v>
      </c>
      <c r="H350" s="11" t="s">
        <v>25</v>
      </c>
      <c r="I350" s="11"/>
      <c r="J350" s="3" t="s">
        <v>26</v>
      </c>
      <c r="K350" s="3" t="s">
        <v>28</v>
      </c>
      <c r="L350" s="3" t="s">
        <v>377</v>
      </c>
      <c r="M350" s="3">
        <v>12</v>
      </c>
      <c r="N350" s="5">
        <v>42955</v>
      </c>
      <c r="O350" s="5">
        <v>42958</v>
      </c>
      <c r="P350" s="5">
        <v>43323</v>
      </c>
      <c r="Q350" s="5">
        <v>43323</v>
      </c>
      <c r="R350" s="8">
        <f t="shared" si="85"/>
        <v>43323</v>
      </c>
      <c r="S350" s="11"/>
      <c r="T350" s="11"/>
      <c r="U350" s="11" t="str">
        <f t="shared" si="74"/>
        <v>RN</v>
      </c>
      <c r="V350" s="3">
        <v>1100</v>
      </c>
      <c r="W350" s="11">
        <f t="shared" si="75"/>
        <v>946</v>
      </c>
      <c r="X350" s="11">
        <f t="shared" si="76"/>
        <v>77.000000000000014</v>
      </c>
      <c r="Y350" s="11">
        <f t="shared" si="77"/>
        <v>22</v>
      </c>
      <c r="Z350" s="11">
        <f t="shared" si="86"/>
        <v>55</v>
      </c>
      <c r="AA350" s="11">
        <f t="shared" si="78"/>
        <v>0</v>
      </c>
      <c r="AB350" s="11">
        <f t="shared" si="79"/>
        <v>7.0000000000000007E-2</v>
      </c>
      <c r="AC350" s="11">
        <f t="shared" si="80"/>
        <v>77</v>
      </c>
      <c r="AD350" s="11">
        <f t="shared" si="81"/>
        <v>6.416666666666667</v>
      </c>
      <c r="AE350" s="11" t="str">
        <f t="shared" si="82"/>
        <v>Paid in full</v>
      </c>
      <c r="AF350" s="11" t="str">
        <f t="shared" si="70"/>
        <v>Not Applicable</v>
      </c>
      <c r="AG350" s="11" t="str">
        <f t="shared" si="83"/>
        <v>Y</v>
      </c>
      <c r="AH350" s="8" t="str">
        <f t="shared" si="84"/>
        <v>N</v>
      </c>
    </row>
    <row r="351" spans="1:34">
      <c r="A351" s="11">
        <v>350</v>
      </c>
      <c r="B351" s="3" t="s">
        <v>21</v>
      </c>
      <c r="C351" s="3" t="s">
        <v>23</v>
      </c>
      <c r="D351" s="3" t="s">
        <v>22</v>
      </c>
      <c r="E351" s="3" t="s">
        <v>24</v>
      </c>
      <c r="F351" s="3">
        <v>85004</v>
      </c>
      <c r="G351" s="3" t="s">
        <v>27</v>
      </c>
      <c r="H351" s="11" t="s">
        <v>25</v>
      </c>
      <c r="I351" s="11"/>
      <c r="J351" s="3" t="s">
        <v>26</v>
      </c>
      <c r="K351" s="3" t="s">
        <v>28</v>
      </c>
      <c r="L351" s="3" t="s">
        <v>378</v>
      </c>
      <c r="M351" s="3">
        <v>12</v>
      </c>
      <c r="N351" s="5">
        <v>42959</v>
      </c>
      <c r="O351" s="5">
        <v>42963</v>
      </c>
      <c r="P351" s="5">
        <v>43328</v>
      </c>
      <c r="Q351" s="5">
        <v>43328</v>
      </c>
      <c r="R351" s="8">
        <f t="shared" si="85"/>
        <v>43328</v>
      </c>
      <c r="S351" s="11"/>
      <c r="T351" s="11"/>
      <c r="U351" s="11" t="str">
        <f t="shared" si="74"/>
        <v>RN</v>
      </c>
      <c r="V351" s="3">
        <v>1245</v>
      </c>
      <c r="W351" s="11">
        <f t="shared" si="75"/>
        <v>1070.7</v>
      </c>
      <c r="X351" s="11">
        <f t="shared" si="76"/>
        <v>87.15</v>
      </c>
      <c r="Y351" s="11">
        <f t="shared" si="77"/>
        <v>24.900000000000002</v>
      </c>
      <c r="Z351" s="11">
        <f t="shared" si="86"/>
        <v>62.25</v>
      </c>
      <c r="AA351" s="11">
        <f t="shared" si="78"/>
        <v>0</v>
      </c>
      <c r="AB351" s="11">
        <f t="shared" si="79"/>
        <v>7.0000000000000007E-2</v>
      </c>
      <c r="AC351" s="11">
        <f t="shared" si="80"/>
        <v>87.15</v>
      </c>
      <c r="AD351" s="11">
        <f t="shared" si="81"/>
        <v>7.2625000000000002</v>
      </c>
      <c r="AE351" s="11" t="str">
        <f t="shared" si="82"/>
        <v>Paid in full</v>
      </c>
      <c r="AF351" s="11" t="str">
        <f t="shared" si="70"/>
        <v>Not Applicable</v>
      </c>
      <c r="AG351" s="11" t="str">
        <f t="shared" si="83"/>
        <v>Y</v>
      </c>
      <c r="AH351" s="8" t="str">
        <f t="shared" si="84"/>
        <v>N</v>
      </c>
    </row>
    <row r="352" spans="1:34">
      <c r="A352" s="11">
        <v>351</v>
      </c>
      <c r="B352" s="3" t="s">
        <v>21</v>
      </c>
      <c r="C352" s="3" t="s">
        <v>23</v>
      </c>
      <c r="D352" s="3" t="s">
        <v>22</v>
      </c>
      <c r="E352" s="3" t="s">
        <v>24</v>
      </c>
      <c r="F352" s="3">
        <v>85004</v>
      </c>
      <c r="G352" s="3" t="s">
        <v>27</v>
      </c>
      <c r="H352" s="11" t="s">
        <v>25</v>
      </c>
      <c r="I352" s="11"/>
      <c r="J352" s="3" t="s">
        <v>26</v>
      </c>
      <c r="K352" s="3" t="s">
        <v>28</v>
      </c>
      <c r="L352" s="3" t="s">
        <v>379</v>
      </c>
      <c r="M352" s="3">
        <v>12</v>
      </c>
      <c r="N352" s="5">
        <v>42964</v>
      </c>
      <c r="O352" s="5">
        <v>42967</v>
      </c>
      <c r="P352" s="5">
        <v>43332</v>
      </c>
      <c r="Q352" s="5">
        <v>43332</v>
      </c>
      <c r="R352" s="8">
        <f t="shared" si="85"/>
        <v>43332</v>
      </c>
      <c r="S352" s="11"/>
      <c r="T352" s="11"/>
      <c r="U352" s="11" t="str">
        <f t="shared" si="74"/>
        <v>RN</v>
      </c>
      <c r="V352" s="3">
        <v>1325</v>
      </c>
      <c r="W352" s="11">
        <f t="shared" si="75"/>
        <v>1139.5</v>
      </c>
      <c r="X352" s="11">
        <f t="shared" si="76"/>
        <v>92.750000000000014</v>
      </c>
      <c r="Y352" s="11">
        <f t="shared" si="77"/>
        <v>26.5</v>
      </c>
      <c r="Z352" s="11">
        <f t="shared" si="86"/>
        <v>66.25</v>
      </c>
      <c r="AA352" s="11">
        <f t="shared" si="78"/>
        <v>0</v>
      </c>
      <c r="AB352" s="11">
        <f t="shared" si="79"/>
        <v>7.0000000000000007E-2</v>
      </c>
      <c r="AC352" s="11">
        <f t="shared" si="80"/>
        <v>92.75</v>
      </c>
      <c r="AD352" s="11">
        <f t="shared" si="81"/>
        <v>7.729166666666667</v>
      </c>
      <c r="AE352" s="11" t="str">
        <f t="shared" si="82"/>
        <v>Paid in full</v>
      </c>
      <c r="AF352" s="11" t="str">
        <f t="shared" si="70"/>
        <v>Not Applicable</v>
      </c>
      <c r="AG352" s="11" t="str">
        <f t="shared" si="83"/>
        <v>Y</v>
      </c>
      <c r="AH352" s="8" t="str">
        <f t="shared" si="84"/>
        <v>N</v>
      </c>
    </row>
    <row r="353" spans="1:34">
      <c r="A353" s="11">
        <v>352</v>
      </c>
      <c r="B353" s="3" t="s">
        <v>21</v>
      </c>
      <c r="C353" s="3" t="s">
        <v>23</v>
      </c>
      <c r="D353" s="3" t="s">
        <v>22</v>
      </c>
      <c r="E353" s="3" t="s">
        <v>24</v>
      </c>
      <c r="F353" s="3">
        <v>85004</v>
      </c>
      <c r="G353" s="3" t="s">
        <v>27</v>
      </c>
      <c r="H353" s="11" t="s">
        <v>25</v>
      </c>
      <c r="I353" s="11"/>
      <c r="J353" s="3" t="s">
        <v>26</v>
      </c>
      <c r="K353" s="3" t="s">
        <v>28</v>
      </c>
      <c r="L353" s="3" t="s">
        <v>380</v>
      </c>
      <c r="M353" s="3">
        <v>6</v>
      </c>
      <c r="N353" s="5">
        <v>43127</v>
      </c>
      <c r="O353" s="5">
        <v>43129</v>
      </c>
      <c r="P353" s="5">
        <v>43310</v>
      </c>
      <c r="Q353" s="5">
        <v>43310</v>
      </c>
      <c r="R353" s="8">
        <f t="shared" si="85"/>
        <v>43310</v>
      </c>
      <c r="S353" s="11"/>
      <c r="T353" s="11"/>
      <c r="U353" s="11" t="str">
        <f t="shared" si="74"/>
        <v>RN</v>
      </c>
      <c r="V353" s="3">
        <v>957</v>
      </c>
      <c r="W353" s="11">
        <f t="shared" si="75"/>
        <v>823.02</v>
      </c>
      <c r="X353" s="11">
        <f t="shared" si="76"/>
        <v>66.990000000000009</v>
      </c>
      <c r="Y353" s="11">
        <f t="shared" si="77"/>
        <v>19.14</v>
      </c>
      <c r="Z353" s="11">
        <f t="shared" si="86"/>
        <v>47.85</v>
      </c>
      <c r="AA353" s="11">
        <f t="shared" si="78"/>
        <v>0</v>
      </c>
      <c r="AB353" s="11">
        <f t="shared" si="79"/>
        <v>7.0000000000000007E-2</v>
      </c>
      <c r="AC353" s="11">
        <f t="shared" si="80"/>
        <v>66.990000000000009</v>
      </c>
      <c r="AD353" s="11">
        <f t="shared" si="81"/>
        <v>11.165000000000001</v>
      </c>
      <c r="AE353" s="11" t="str">
        <f t="shared" si="82"/>
        <v>Paid in full</v>
      </c>
      <c r="AF353" s="11" t="str">
        <f t="shared" si="70"/>
        <v>Not Applicable</v>
      </c>
      <c r="AG353" s="11" t="str">
        <f t="shared" si="83"/>
        <v>Y</v>
      </c>
      <c r="AH353" s="8" t="str">
        <f t="shared" si="84"/>
        <v>N</v>
      </c>
    </row>
    <row r="354" spans="1:34">
      <c r="A354" s="11">
        <v>353</v>
      </c>
      <c r="B354" s="3" t="s">
        <v>21</v>
      </c>
      <c r="C354" s="3" t="s">
        <v>23</v>
      </c>
      <c r="D354" s="3" t="s">
        <v>22</v>
      </c>
      <c r="E354" s="3" t="s">
        <v>24</v>
      </c>
      <c r="F354" s="3">
        <v>85004</v>
      </c>
      <c r="G354" s="3" t="s">
        <v>27</v>
      </c>
      <c r="H354" s="11" t="s">
        <v>25</v>
      </c>
      <c r="I354" s="11"/>
      <c r="J354" s="3" t="s">
        <v>26</v>
      </c>
      <c r="K354" s="3" t="s">
        <v>28</v>
      </c>
      <c r="L354" s="3" t="s">
        <v>381</v>
      </c>
      <c r="M354" s="3">
        <v>6</v>
      </c>
      <c r="N354" s="5">
        <v>43104</v>
      </c>
      <c r="O354" s="5">
        <v>43106</v>
      </c>
      <c r="P354" s="5">
        <v>43287</v>
      </c>
      <c r="Q354" s="5">
        <v>43287</v>
      </c>
      <c r="R354" s="8">
        <f t="shared" si="85"/>
        <v>43287</v>
      </c>
      <c r="S354" s="11"/>
      <c r="T354" s="11"/>
      <c r="U354" s="11" t="str">
        <f t="shared" si="74"/>
        <v>RN</v>
      </c>
      <c r="V354" s="3">
        <v>589</v>
      </c>
      <c r="W354" s="11">
        <f t="shared" si="75"/>
        <v>506.54</v>
      </c>
      <c r="X354" s="11">
        <f t="shared" si="76"/>
        <v>41.230000000000004</v>
      </c>
      <c r="Y354" s="11">
        <f t="shared" si="77"/>
        <v>11.78</v>
      </c>
      <c r="Z354" s="11">
        <f t="shared" si="86"/>
        <v>29.450000000000003</v>
      </c>
      <c r="AA354" s="11">
        <f t="shared" si="78"/>
        <v>0</v>
      </c>
      <c r="AB354" s="11">
        <f t="shared" si="79"/>
        <v>7.0000000000000007E-2</v>
      </c>
      <c r="AC354" s="11">
        <f t="shared" si="80"/>
        <v>41.230000000000004</v>
      </c>
      <c r="AD354" s="11">
        <f t="shared" si="81"/>
        <v>6.871666666666667</v>
      </c>
      <c r="AE354" s="11" t="str">
        <f t="shared" si="82"/>
        <v>Paid in full</v>
      </c>
      <c r="AF354" s="11" t="str">
        <f t="shared" si="70"/>
        <v>Not Applicable</v>
      </c>
      <c r="AG354" s="11" t="str">
        <f t="shared" si="83"/>
        <v>Y</v>
      </c>
      <c r="AH354" s="8" t="str">
        <f t="shared" si="84"/>
        <v>N</v>
      </c>
    </row>
    <row r="355" spans="1:34">
      <c r="A355" s="11">
        <v>354</v>
      </c>
      <c r="B355" s="3" t="s">
        <v>21</v>
      </c>
      <c r="C355" s="3" t="s">
        <v>23</v>
      </c>
      <c r="D355" s="3" t="s">
        <v>22</v>
      </c>
      <c r="E355" s="3" t="s">
        <v>24</v>
      </c>
      <c r="F355" s="3">
        <v>85004</v>
      </c>
      <c r="G355" s="3" t="s">
        <v>27</v>
      </c>
      <c r="H355" s="11" t="s">
        <v>25</v>
      </c>
      <c r="I355" s="11"/>
      <c r="J355" s="3" t="s">
        <v>26</v>
      </c>
      <c r="K355" s="3" t="s">
        <v>28</v>
      </c>
      <c r="L355" s="3" t="s">
        <v>382</v>
      </c>
      <c r="M355" s="3">
        <v>6</v>
      </c>
      <c r="N355" s="5">
        <v>43007</v>
      </c>
      <c r="O355" s="5">
        <v>43008</v>
      </c>
      <c r="P355" s="5">
        <v>43189</v>
      </c>
      <c r="Q355" s="5">
        <v>43189</v>
      </c>
      <c r="R355" s="8">
        <f t="shared" si="85"/>
        <v>43189</v>
      </c>
      <c r="S355" s="11"/>
      <c r="T355" s="11"/>
      <c r="U355" s="11" t="str">
        <f t="shared" si="74"/>
        <v>RN</v>
      </c>
      <c r="V355" s="3">
        <v>568</v>
      </c>
      <c r="W355" s="11">
        <f t="shared" si="75"/>
        <v>488.48</v>
      </c>
      <c r="X355" s="11">
        <f t="shared" si="76"/>
        <v>39.760000000000005</v>
      </c>
      <c r="Y355" s="11">
        <f t="shared" si="77"/>
        <v>11.36</v>
      </c>
      <c r="Z355" s="11">
        <f t="shared" si="86"/>
        <v>28.400000000000002</v>
      </c>
      <c r="AA355" s="11">
        <f t="shared" si="78"/>
        <v>0</v>
      </c>
      <c r="AB355" s="11">
        <f t="shared" si="79"/>
        <v>7.0000000000000007E-2</v>
      </c>
      <c r="AC355" s="11">
        <f t="shared" si="80"/>
        <v>39.760000000000005</v>
      </c>
      <c r="AD355" s="11">
        <f t="shared" si="81"/>
        <v>6.6266666666666678</v>
      </c>
      <c r="AE355" s="11" t="str">
        <f t="shared" si="82"/>
        <v>Paid in full</v>
      </c>
      <c r="AF355" s="11" t="str">
        <f t="shared" si="70"/>
        <v>Not Applicable</v>
      </c>
      <c r="AG355" s="11" t="str">
        <f t="shared" si="83"/>
        <v>Y</v>
      </c>
      <c r="AH355" s="8" t="str">
        <f t="shared" si="84"/>
        <v>N</v>
      </c>
    </row>
    <row r="356" spans="1:34">
      <c r="A356" s="11">
        <v>355</v>
      </c>
      <c r="B356" s="3" t="s">
        <v>21</v>
      </c>
      <c r="C356" s="3" t="s">
        <v>23</v>
      </c>
      <c r="D356" s="3" t="s">
        <v>22</v>
      </c>
      <c r="E356" s="3" t="s">
        <v>24</v>
      </c>
      <c r="F356" s="3">
        <v>85004</v>
      </c>
      <c r="G356" s="3" t="s">
        <v>27</v>
      </c>
      <c r="H356" s="11" t="s">
        <v>25</v>
      </c>
      <c r="I356" s="11"/>
      <c r="J356" s="3" t="s">
        <v>26</v>
      </c>
      <c r="K356" s="3" t="s">
        <v>28</v>
      </c>
      <c r="L356" s="3" t="s">
        <v>383</v>
      </c>
      <c r="M356" s="3">
        <v>6</v>
      </c>
      <c r="N356" s="5">
        <v>43049</v>
      </c>
      <c r="O356" s="5">
        <v>43051</v>
      </c>
      <c r="P356" s="5">
        <v>43232</v>
      </c>
      <c r="Q356" s="5">
        <v>43232</v>
      </c>
      <c r="R356" s="8">
        <f t="shared" si="85"/>
        <v>43232</v>
      </c>
      <c r="S356" s="11"/>
      <c r="T356" s="11"/>
      <c r="U356" s="11" t="str">
        <f t="shared" si="74"/>
        <v>RN</v>
      </c>
      <c r="V356" s="3">
        <v>548</v>
      </c>
      <c r="W356" s="11">
        <f t="shared" si="75"/>
        <v>471.28</v>
      </c>
      <c r="X356" s="11">
        <f t="shared" si="76"/>
        <v>38.360000000000007</v>
      </c>
      <c r="Y356" s="11">
        <f t="shared" si="77"/>
        <v>10.96</v>
      </c>
      <c r="Z356" s="11">
        <f t="shared" si="86"/>
        <v>27.400000000000002</v>
      </c>
      <c r="AA356" s="11">
        <f t="shared" si="78"/>
        <v>0</v>
      </c>
      <c r="AB356" s="11">
        <f t="shared" si="79"/>
        <v>7.0000000000000007E-2</v>
      </c>
      <c r="AC356" s="11">
        <f t="shared" si="80"/>
        <v>38.36</v>
      </c>
      <c r="AD356" s="11">
        <f t="shared" si="81"/>
        <v>6.3933333333333335</v>
      </c>
      <c r="AE356" s="11" t="str">
        <f t="shared" si="82"/>
        <v>Paid in full</v>
      </c>
      <c r="AF356" s="11" t="str">
        <f t="shared" si="70"/>
        <v>Not Applicable</v>
      </c>
      <c r="AG356" s="11" t="str">
        <f t="shared" si="83"/>
        <v>Y</v>
      </c>
      <c r="AH356" s="8" t="str">
        <f t="shared" si="84"/>
        <v>N</v>
      </c>
    </row>
    <row r="357" spans="1:34">
      <c r="A357" s="11">
        <v>356</v>
      </c>
      <c r="B357" s="3" t="s">
        <v>21</v>
      </c>
      <c r="C357" s="3" t="s">
        <v>23</v>
      </c>
      <c r="D357" s="3" t="s">
        <v>22</v>
      </c>
      <c r="E357" s="3" t="s">
        <v>24</v>
      </c>
      <c r="F357" s="3">
        <v>85004</v>
      </c>
      <c r="G357" s="3" t="s">
        <v>27</v>
      </c>
      <c r="H357" s="11" t="s">
        <v>25</v>
      </c>
      <c r="I357" s="11"/>
      <c r="J357" s="3" t="s">
        <v>26</v>
      </c>
      <c r="K357" s="3" t="s">
        <v>28</v>
      </c>
      <c r="L357" s="3" t="s">
        <v>384</v>
      </c>
      <c r="M357" s="3">
        <v>6</v>
      </c>
      <c r="N357" s="5">
        <v>43075</v>
      </c>
      <c r="O357" s="5">
        <v>43077</v>
      </c>
      <c r="P357" s="5">
        <v>43259</v>
      </c>
      <c r="Q357" s="5">
        <v>43259</v>
      </c>
      <c r="R357" s="8">
        <f t="shared" si="85"/>
        <v>43259</v>
      </c>
      <c r="S357" s="11"/>
      <c r="T357" s="11"/>
      <c r="U357" s="11" t="str">
        <f t="shared" si="74"/>
        <v>RN</v>
      </c>
      <c r="V357" s="3">
        <v>574</v>
      </c>
      <c r="W357" s="11">
        <f t="shared" si="75"/>
        <v>493.64</v>
      </c>
      <c r="X357" s="11">
        <f t="shared" si="76"/>
        <v>40.180000000000007</v>
      </c>
      <c r="Y357" s="11">
        <f t="shared" si="77"/>
        <v>11.48</v>
      </c>
      <c r="Z357" s="11">
        <f t="shared" si="86"/>
        <v>28.700000000000003</v>
      </c>
      <c r="AA357" s="11">
        <f t="shared" si="78"/>
        <v>0</v>
      </c>
      <c r="AB357" s="11">
        <f t="shared" si="79"/>
        <v>7.0000000000000007E-2</v>
      </c>
      <c r="AC357" s="11">
        <f t="shared" si="80"/>
        <v>40.180000000000007</v>
      </c>
      <c r="AD357" s="11">
        <f t="shared" si="81"/>
        <v>6.6966666666666681</v>
      </c>
      <c r="AE357" s="11" t="str">
        <f t="shared" si="82"/>
        <v>Paid in full</v>
      </c>
      <c r="AF357" s="11" t="str">
        <f t="shared" si="70"/>
        <v>Not Applicable</v>
      </c>
      <c r="AG357" s="11" t="str">
        <f t="shared" si="83"/>
        <v>Y</v>
      </c>
      <c r="AH357" s="8" t="str">
        <f t="shared" si="84"/>
        <v>N</v>
      </c>
    </row>
    <row r="358" spans="1:34">
      <c r="A358" s="11">
        <v>357</v>
      </c>
      <c r="B358" s="3" t="s">
        <v>21</v>
      </c>
      <c r="C358" s="3" t="s">
        <v>23</v>
      </c>
      <c r="D358" s="3" t="s">
        <v>22</v>
      </c>
      <c r="E358" s="3" t="s">
        <v>24</v>
      </c>
      <c r="F358" s="3">
        <v>85004</v>
      </c>
      <c r="G358" s="3" t="s">
        <v>27</v>
      </c>
      <c r="H358" s="11" t="s">
        <v>25</v>
      </c>
      <c r="I358" s="11"/>
      <c r="J358" s="3" t="s">
        <v>26</v>
      </c>
      <c r="K358" s="3" t="s">
        <v>28</v>
      </c>
      <c r="L358" s="3" t="s">
        <v>385</v>
      </c>
      <c r="M358" s="3">
        <v>6</v>
      </c>
      <c r="N358" s="5">
        <v>42955</v>
      </c>
      <c r="O358" s="5">
        <v>42957</v>
      </c>
      <c r="P358" s="5">
        <v>43141</v>
      </c>
      <c r="Q358" s="5">
        <v>43141</v>
      </c>
      <c r="R358" s="8">
        <f t="shared" si="85"/>
        <v>43141</v>
      </c>
      <c r="S358" s="11"/>
      <c r="T358" s="11"/>
      <c r="U358" s="11" t="str">
        <f t="shared" si="74"/>
        <v>RN</v>
      </c>
      <c r="V358" s="3">
        <v>586</v>
      </c>
      <c r="W358" s="11">
        <f t="shared" si="75"/>
        <v>503.96</v>
      </c>
      <c r="X358" s="11">
        <f t="shared" si="76"/>
        <v>41.02</v>
      </c>
      <c r="Y358" s="11">
        <f t="shared" si="77"/>
        <v>11.72</v>
      </c>
      <c r="Z358" s="11">
        <f t="shared" si="86"/>
        <v>29.3</v>
      </c>
      <c r="AA358" s="11">
        <f t="shared" si="78"/>
        <v>0</v>
      </c>
      <c r="AB358" s="11">
        <f t="shared" si="79"/>
        <v>7.0000000000000007E-2</v>
      </c>
      <c r="AC358" s="11">
        <f t="shared" si="80"/>
        <v>41.02</v>
      </c>
      <c r="AD358" s="11">
        <f t="shared" si="81"/>
        <v>6.8366666666666669</v>
      </c>
      <c r="AE358" s="11" t="str">
        <f t="shared" si="82"/>
        <v>Paid in full</v>
      </c>
      <c r="AF358" s="11" t="str">
        <f t="shared" ref="AF358:AF401" si="87">IF($S358&lt;&gt;"","Unearned Comm","Not Applicable")</f>
        <v>Not Applicable</v>
      </c>
      <c r="AG358" s="11" t="str">
        <f t="shared" si="83"/>
        <v>Y</v>
      </c>
      <c r="AH358" s="8" t="str">
        <f t="shared" si="84"/>
        <v>N</v>
      </c>
    </row>
    <row r="359" spans="1:34">
      <c r="A359" s="11">
        <v>358</v>
      </c>
      <c r="B359" s="3" t="s">
        <v>21</v>
      </c>
      <c r="C359" s="3" t="s">
        <v>23</v>
      </c>
      <c r="D359" s="3" t="s">
        <v>22</v>
      </c>
      <c r="E359" s="3" t="s">
        <v>24</v>
      </c>
      <c r="F359" s="3">
        <v>85004</v>
      </c>
      <c r="G359" s="3" t="s">
        <v>27</v>
      </c>
      <c r="H359" s="11" t="s">
        <v>25</v>
      </c>
      <c r="I359" s="11"/>
      <c r="J359" s="3" t="s">
        <v>26</v>
      </c>
      <c r="K359" s="3" t="s">
        <v>28</v>
      </c>
      <c r="L359" s="3" t="s">
        <v>386</v>
      </c>
      <c r="M359" s="3">
        <v>6</v>
      </c>
      <c r="N359" s="5">
        <v>42962</v>
      </c>
      <c r="O359" s="5">
        <v>42964</v>
      </c>
      <c r="P359" s="5">
        <v>43148</v>
      </c>
      <c r="Q359" s="5">
        <v>43148</v>
      </c>
      <c r="R359" s="8">
        <f t="shared" si="85"/>
        <v>43148</v>
      </c>
      <c r="S359" s="11"/>
      <c r="T359" s="11"/>
      <c r="U359" s="11" t="str">
        <f t="shared" si="74"/>
        <v>RN</v>
      </c>
      <c r="V359" s="3">
        <v>587</v>
      </c>
      <c r="W359" s="11">
        <f t="shared" si="75"/>
        <v>504.82</v>
      </c>
      <c r="X359" s="11">
        <f t="shared" si="76"/>
        <v>41.09</v>
      </c>
      <c r="Y359" s="11">
        <f t="shared" si="77"/>
        <v>11.74</v>
      </c>
      <c r="Z359" s="11">
        <f t="shared" si="86"/>
        <v>29.35</v>
      </c>
      <c r="AA359" s="11">
        <f t="shared" si="78"/>
        <v>0</v>
      </c>
      <c r="AB359" s="11">
        <f t="shared" si="79"/>
        <v>7.0000000000000007E-2</v>
      </c>
      <c r="AC359" s="11">
        <f t="shared" si="80"/>
        <v>41.09</v>
      </c>
      <c r="AD359" s="11">
        <f t="shared" si="81"/>
        <v>6.8483333333333336</v>
      </c>
      <c r="AE359" s="11" t="str">
        <f t="shared" si="82"/>
        <v>Paid in full</v>
      </c>
      <c r="AF359" s="11" t="str">
        <f t="shared" si="87"/>
        <v>Not Applicable</v>
      </c>
      <c r="AG359" s="11" t="str">
        <f t="shared" si="83"/>
        <v>Y</v>
      </c>
      <c r="AH359" s="8" t="str">
        <f t="shared" si="84"/>
        <v>N</v>
      </c>
    </row>
    <row r="360" spans="1:34">
      <c r="A360" s="11">
        <v>359</v>
      </c>
      <c r="B360" s="3" t="s">
        <v>21</v>
      </c>
      <c r="C360" s="3" t="s">
        <v>23</v>
      </c>
      <c r="D360" s="3" t="s">
        <v>22</v>
      </c>
      <c r="E360" s="3" t="s">
        <v>24</v>
      </c>
      <c r="F360" s="3">
        <v>85004</v>
      </c>
      <c r="G360" s="3" t="s">
        <v>27</v>
      </c>
      <c r="H360" s="11" t="s">
        <v>25</v>
      </c>
      <c r="I360" s="11"/>
      <c r="J360" s="3" t="s">
        <v>26</v>
      </c>
      <c r="K360" s="3" t="s">
        <v>28</v>
      </c>
      <c r="L360" s="3" t="s">
        <v>387</v>
      </c>
      <c r="M360" s="3">
        <v>6</v>
      </c>
      <c r="N360" s="5">
        <v>43117</v>
      </c>
      <c r="O360" s="5">
        <v>43120</v>
      </c>
      <c r="P360" s="5">
        <v>43301</v>
      </c>
      <c r="Q360" s="5">
        <v>43301</v>
      </c>
      <c r="R360" s="8">
        <f t="shared" ref="R360:R391" si="88">Q360</f>
        <v>43301</v>
      </c>
      <c r="S360" s="11"/>
      <c r="T360" s="11"/>
      <c r="U360" s="11" t="str">
        <f t="shared" si="74"/>
        <v>RN</v>
      </c>
      <c r="V360" s="3">
        <v>523</v>
      </c>
      <c r="W360" s="11">
        <f t="shared" si="75"/>
        <v>449.78</v>
      </c>
      <c r="X360" s="11">
        <f t="shared" si="76"/>
        <v>36.610000000000007</v>
      </c>
      <c r="Y360" s="11">
        <f t="shared" si="77"/>
        <v>10.46</v>
      </c>
      <c r="Z360" s="11">
        <f t="shared" si="86"/>
        <v>26.150000000000002</v>
      </c>
      <c r="AA360" s="11">
        <f t="shared" si="78"/>
        <v>0</v>
      </c>
      <c r="AB360" s="11">
        <f t="shared" si="79"/>
        <v>7.0000000000000007E-2</v>
      </c>
      <c r="AC360" s="11">
        <f t="shared" si="80"/>
        <v>36.61</v>
      </c>
      <c r="AD360" s="11">
        <f t="shared" si="81"/>
        <v>6.1016666666666666</v>
      </c>
      <c r="AE360" s="11" t="str">
        <f t="shared" si="82"/>
        <v>Paid in full</v>
      </c>
      <c r="AF360" s="11" t="str">
        <f t="shared" si="87"/>
        <v>Not Applicable</v>
      </c>
      <c r="AG360" s="11" t="str">
        <f t="shared" si="83"/>
        <v>Y</v>
      </c>
      <c r="AH360" s="8" t="str">
        <f t="shared" si="84"/>
        <v>N</v>
      </c>
    </row>
    <row r="361" spans="1:34">
      <c r="A361" s="11">
        <v>360</v>
      </c>
      <c r="B361" s="3" t="s">
        <v>21</v>
      </c>
      <c r="C361" s="3" t="s">
        <v>23</v>
      </c>
      <c r="D361" s="3" t="s">
        <v>22</v>
      </c>
      <c r="E361" s="3" t="s">
        <v>24</v>
      </c>
      <c r="F361" s="3">
        <v>85004</v>
      </c>
      <c r="G361" s="3" t="s">
        <v>27</v>
      </c>
      <c r="H361" s="11" t="s">
        <v>25</v>
      </c>
      <c r="I361" s="11"/>
      <c r="J361" s="3" t="s">
        <v>26</v>
      </c>
      <c r="K361" s="3" t="s">
        <v>28</v>
      </c>
      <c r="L361" s="3" t="s">
        <v>388</v>
      </c>
      <c r="M361" s="3">
        <v>6</v>
      </c>
      <c r="N361" s="5">
        <v>43130</v>
      </c>
      <c r="O361" s="5">
        <v>43131</v>
      </c>
      <c r="P361" s="5">
        <v>43312</v>
      </c>
      <c r="Q361" s="5">
        <v>43312</v>
      </c>
      <c r="R361" s="8">
        <f t="shared" si="88"/>
        <v>43312</v>
      </c>
      <c r="S361" s="11"/>
      <c r="T361" s="11"/>
      <c r="U361" s="11" t="str">
        <f t="shared" si="74"/>
        <v>RN</v>
      </c>
      <c r="V361" s="3">
        <v>512</v>
      </c>
      <c r="W361" s="11">
        <f t="shared" si="75"/>
        <v>440.32</v>
      </c>
      <c r="X361" s="11">
        <f t="shared" si="76"/>
        <v>35.840000000000003</v>
      </c>
      <c r="Y361" s="11">
        <f t="shared" si="77"/>
        <v>10.24</v>
      </c>
      <c r="Z361" s="11">
        <f t="shared" si="86"/>
        <v>25.6</v>
      </c>
      <c r="AA361" s="11">
        <f t="shared" si="78"/>
        <v>0</v>
      </c>
      <c r="AB361" s="11">
        <f t="shared" si="79"/>
        <v>7.0000000000000007E-2</v>
      </c>
      <c r="AC361" s="11">
        <f t="shared" si="80"/>
        <v>35.840000000000003</v>
      </c>
      <c r="AD361" s="11">
        <f t="shared" si="81"/>
        <v>5.9733333333333336</v>
      </c>
      <c r="AE361" s="11" t="str">
        <f t="shared" si="82"/>
        <v>Paid in full</v>
      </c>
      <c r="AF361" s="11" t="str">
        <f t="shared" si="87"/>
        <v>Not Applicable</v>
      </c>
      <c r="AG361" s="11" t="str">
        <f t="shared" si="83"/>
        <v>Y</v>
      </c>
      <c r="AH361" s="8" t="str">
        <f t="shared" si="84"/>
        <v>N</v>
      </c>
    </row>
    <row r="362" spans="1:34">
      <c r="A362" s="11">
        <v>361</v>
      </c>
      <c r="B362" s="3" t="s">
        <v>21</v>
      </c>
      <c r="C362" s="3" t="s">
        <v>23</v>
      </c>
      <c r="D362" s="3" t="s">
        <v>22</v>
      </c>
      <c r="E362" s="3" t="s">
        <v>24</v>
      </c>
      <c r="F362" s="3">
        <v>85004</v>
      </c>
      <c r="G362" s="3" t="s">
        <v>27</v>
      </c>
      <c r="H362" s="11" t="s">
        <v>25</v>
      </c>
      <c r="I362" s="11"/>
      <c r="J362" s="3" t="s">
        <v>26</v>
      </c>
      <c r="K362" s="3" t="s">
        <v>28</v>
      </c>
      <c r="L362" s="3" t="s">
        <v>389</v>
      </c>
      <c r="M362" s="3">
        <v>6</v>
      </c>
      <c r="N362" s="5">
        <v>43047</v>
      </c>
      <c r="O362" s="5">
        <v>43049</v>
      </c>
      <c r="P362" s="5">
        <v>43230</v>
      </c>
      <c r="Q362" s="5">
        <v>43230</v>
      </c>
      <c r="R362" s="8">
        <f t="shared" si="88"/>
        <v>43230</v>
      </c>
      <c r="S362" s="11"/>
      <c r="T362" s="11"/>
      <c r="U362" s="11" t="str">
        <f t="shared" si="74"/>
        <v>RN</v>
      </c>
      <c r="V362" s="3">
        <v>532</v>
      </c>
      <c r="W362" s="11">
        <f t="shared" si="75"/>
        <v>457.52</v>
      </c>
      <c r="X362" s="11">
        <f t="shared" si="76"/>
        <v>37.24</v>
      </c>
      <c r="Y362" s="11">
        <f t="shared" si="77"/>
        <v>10.64</v>
      </c>
      <c r="Z362" s="11">
        <f t="shared" si="86"/>
        <v>26.6</v>
      </c>
      <c r="AA362" s="11">
        <f t="shared" si="78"/>
        <v>0</v>
      </c>
      <c r="AB362" s="11">
        <f t="shared" si="79"/>
        <v>7.0000000000000007E-2</v>
      </c>
      <c r="AC362" s="11">
        <f t="shared" si="80"/>
        <v>37.24</v>
      </c>
      <c r="AD362" s="11">
        <f t="shared" si="81"/>
        <v>6.206666666666667</v>
      </c>
      <c r="AE362" s="11" t="str">
        <f t="shared" si="82"/>
        <v>Paid in full</v>
      </c>
      <c r="AF362" s="11" t="str">
        <f t="shared" si="87"/>
        <v>Not Applicable</v>
      </c>
      <c r="AG362" s="11" t="str">
        <f t="shared" si="83"/>
        <v>Y</v>
      </c>
      <c r="AH362" s="8" t="str">
        <f t="shared" si="84"/>
        <v>N</v>
      </c>
    </row>
    <row r="363" spans="1:34">
      <c r="A363" s="11">
        <v>362</v>
      </c>
      <c r="B363" s="3" t="s">
        <v>21</v>
      </c>
      <c r="C363" s="3" t="s">
        <v>23</v>
      </c>
      <c r="D363" s="3" t="s">
        <v>22</v>
      </c>
      <c r="E363" s="3" t="s">
        <v>24</v>
      </c>
      <c r="F363" s="3">
        <v>85004</v>
      </c>
      <c r="G363" s="3" t="s">
        <v>27</v>
      </c>
      <c r="H363" s="11" t="s">
        <v>25</v>
      </c>
      <c r="I363" s="11"/>
      <c r="J363" s="3" t="s">
        <v>26</v>
      </c>
      <c r="K363" s="3" t="s">
        <v>28</v>
      </c>
      <c r="L363" s="3" t="s">
        <v>390</v>
      </c>
      <c r="M363" s="3">
        <v>6</v>
      </c>
      <c r="N363" s="5">
        <v>43107</v>
      </c>
      <c r="O363" s="5">
        <v>43110</v>
      </c>
      <c r="P363" s="5">
        <v>43291</v>
      </c>
      <c r="Q363" s="5">
        <v>43291</v>
      </c>
      <c r="R363" s="8">
        <f t="shared" si="88"/>
        <v>43291</v>
      </c>
      <c r="S363" s="11"/>
      <c r="T363" s="11"/>
      <c r="U363" s="11" t="str">
        <f t="shared" si="74"/>
        <v>RN</v>
      </c>
      <c r="V363" s="3">
        <v>632</v>
      </c>
      <c r="W363" s="11">
        <f t="shared" si="75"/>
        <v>543.52</v>
      </c>
      <c r="X363" s="11">
        <f t="shared" si="76"/>
        <v>44.24</v>
      </c>
      <c r="Y363" s="11">
        <f t="shared" si="77"/>
        <v>12.64</v>
      </c>
      <c r="Z363" s="11">
        <f t="shared" si="86"/>
        <v>31.6</v>
      </c>
      <c r="AA363" s="11">
        <f t="shared" si="78"/>
        <v>0</v>
      </c>
      <c r="AB363" s="11">
        <f t="shared" si="79"/>
        <v>7.0000000000000007E-2</v>
      </c>
      <c r="AC363" s="11">
        <f t="shared" si="80"/>
        <v>44.24</v>
      </c>
      <c r="AD363" s="11">
        <f t="shared" si="81"/>
        <v>7.373333333333334</v>
      </c>
      <c r="AE363" s="11" t="str">
        <f t="shared" si="82"/>
        <v>Paid in full</v>
      </c>
      <c r="AF363" s="11" t="str">
        <f t="shared" si="87"/>
        <v>Not Applicable</v>
      </c>
      <c r="AG363" s="11" t="str">
        <f t="shared" si="83"/>
        <v>Y</v>
      </c>
      <c r="AH363" s="8" t="str">
        <f t="shared" si="84"/>
        <v>N</v>
      </c>
    </row>
    <row r="364" spans="1:34">
      <c r="A364" s="11">
        <v>363</v>
      </c>
      <c r="B364" s="3" t="s">
        <v>21</v>
      </c>
      <c r="C364" s="3" t="s">
        <v>23</v>
      </c>
      <c r="D364" s="3" t="s">
        <v>22</v>
      </c>
      <c r="E364" s="3" t="s">
        <v>24</v>
      </c>
      <c r="F364" s="3">
        <v>85004</v>
      </c>
      <c r="G364" s="3" t="s">
        <v>27</v>
      </c>
      <c r="H364" s="11" t="s">
        <v>25</v>
      </c>
      <c r="I364" s="11"/>
      <c r="J364" s="3" t="s">
        <v>26</v>
      </c>
      <c r="K364" s="3" t="s">
        <v>28</v>
      </c>
      <c r="L364" s="3" t="s">
        <v>391</v>
      </c>
      <c r="M364" s="3">
        <v>6</v>
      </c>
      <c r="N364" s="5">
        <v>43104</v>
      </c>
      <c r="O364" s="5">
        <v>43106</v>
      </c>
      <c r="P364" s="5">
        <v>43287</v>
      </c>
      <c r="Q364" s="5">
        <v>43287</v>
      </c>
      <c r="R364" s="8">
        <f t="shared" si="88"/>
        <v>43287</v>
      </c>
      <c r="S364" s="11"/>
      <c r="T364" s="11"/>
      <c r="U364" s="11" t="str">
        <f t="shared" si="74"/>
        <v>RN</v>
      </c>
      <c r="V364" s="3">
        <v>621</v>
      </c>
      <c r="W364" s="11">
        <f t="shared" si="75"/>
        <v>534.05999999999995</v>
      </c>
      <c r="X364" s="11">
        <f t="shared" si="76"/>
        <v>43.470000000000006</v>
      </c>
      <c r="Y364" s="11">
        <f t="shared" si="77"/>
        <v>12.42</v>
      </c>
      <c r="Z364" s="11">
        <f t="shared" si="86"/>
        <v>31.05</v>
      </c>
      <c r="AA364" s="11">
        <f t="shared" si="78"/>
        <v>0</v>
      </c>
      <c r="AB364" s="11">
        <f t="shared" si="79"/>
        <v>7.0000000000000007E-2</v>
      </c>
      <c r="AC364" s="11">
        <f t="shared" si="80"/>
        <v>43.47</v>
      </c>
      <c r="AD364" s="11">
        <f t="shared" si="81"/>
        <v>7.2450000000000001</v>
      </c>
      <c r="AE364" s="11" t="str">
        <f t="shared" si="82"/>
        <v>Paid in full</v>
      </c>
      <c r="AF364" s="11" t="str">
        <f t="shared" si="87"/>
        <v>Not Applicable</v>
      </c>
      <c r="AG364" s="11" t="str">
        <f t="shared" si="83"/>
        <v>Y</v>
      </c>
      <c r="AH364" s="8" t="str">
        <f t="shared" si="84"/>
        <v>N</v>
      </c>
    </row>
    <row r="365" spans="1:34">
      <c r="A365" s="11">
        <v>364</v>
      </c>
      <c r="B365" s="3" t="s">
        <v>21</v>
      </c>
      <c r="C365" s="3" t="s">
        <v>23</v>
      </c>
      <c r="D365" s="3" t="s">
        <v>22</v>
      </c>
      <c r="E365" s="3" t="s">
        <v>24</v>
      </c>
      <c r="F365" s="3">
        <v>85004</v>
      </c>
      <c r="G365" s="3" t="s">
        <v>27</v>
      </c>
      <c r="H365" s="11" t="s">
        <v>25</v>
      </c>
      <c r="I365" s="11"/>
      <c r="J365" s="3" t="s">
        <v>26</v>
      </c>
      <c r="K365" s="3" t="s">
        <v>28</v>
      </c>
      <c r="L365" s="3" t="s">
        <v>392</v>
      </c>
      <c r="M365" s="3">
        <v>6</v>
      </c>
      <c r="N365" s="5">
        <v>43110</v>
      </c>
      <c r="O365" s="5">
        <v>43115</v>
      </c>
      <c r="P365" s="5">
        <v>43296</v>
      </c>
      <c r="Q365" s="5">
        <v>43296</v>
      </c>
      <c r="R365" s="8">
        <f t="shared" si="88"/>
        <v>43296</v>
      </c>
      <c r="S365" s="11"/>
      <c r="T365" s="11"/>
      <c r="U365" s="11" t="str">
        <f t="shared" si="74"/>
        <v>RN</v>
      </c>
      <c r="V365" s="3">
        <v>612</v>
      </c>
      <c r="W365" s="11">
        <f t="shared" si="75"/>
        <v>526.31999999999994</v>
      </c>
      <c r="X365" s="11">
        <f t="shared" si="76"/>
        <v>42.84</v>
      </c>
      <c r="Y365" s="11">
        <f t="shared" si="77"/>
        <v>12.24</v>
      </c>
      <c r="Z365" s="11">
        <f t="shared" si="86"/>
        <v>30.6</v>
      </c>
      <c r="AA365" s="11">
        <f t="shared" si="78"/>
        <v>0</v>
      </c>
      <c r="AB365" s="11">
        <f t="shared" si="79"/>
        <v>7.0000000000000007E-2</v>
      </c>
      <c r="AC365" s="11">
        <f t="shared" si="80"/>
        <v>42.84</v>
      </c>
      <c r="AD365" s="11">
        <f t="shared" si="81"/>
        <v>7.1400000000000006</v>
      </c>
      <c r="AE365" s="11" t="str">
        <f t="shared" si="82"/>
        <v>Paid in full</v>
      </c>
      <c r="AF365" s="11" t="str">
        <f t="shared" si="87"/>
        <v>Not Applicable</v>
      </c>
      <c r="AG365" s="11" t="str">
        <f t="shared" si="83"/>
        <v>Y</v>
      </c>
      <c r="AH365" s="8" t="str">
        <f t="shared" si="84"/>
        <v>N</v>
      </c>
    </row>
    <row r="366" spans="1:34">
      <c r="A366" s="11">
        <v>365</v>
      </c>
      <c r="B366" s="3" t="s">
        <v>21</v>
      </c>
      <c r="C366" s="3" t="s">
        <v>23</v>
      </c>
      <c r="D366" s="3" t="s">
        <v>22</v>
      </c>
      <c r="E366" s="3" t="s">
        <v>24</v>
      </c>
      <c r="F366" s="3">
        <v>85004</v>
      </c>
      <c r="G366" s="3" t="s">
        <v>27</v>
      </c>
      <c r="H366" s="11" t="s">
        <v>25</v>
      </c>
      <c r="I366" s="11"/>
      <c r="J366" s="3" t="s">
        <v>26</v>
      </c>
      <c r="K366" s="3" t="s">
        <v>28</v>
      </c>
      <c r="L366" s="3" t="s">
        <v>393</v>
      </c>
      <c r="M366" s="3">
        <v>6</v>
      </c>
      <c r="N366" s="5">
        <v>43116</v>
      </c>
      <c r="O366" s="5">
        <v>43120</v>
      </c>
      <c r="P366" s="5">
        <v>43301</v>
      </c>
      <c r="Q366" s="5">
        <v>43301</v>
      </c>
      <c r="R366" s="8">
        <f t="shared" si="88"/>
        <v>43301</v>
      </c>
      <c r="S366" s="11"/>
      <c r="T366" s="11"/>
      <c r="U366" s="11" t="str">
        <f t="shared" si="74"/>
        <v>RN</v>
      </c>
      <c r="V366" s="3">
        <v>812</v>
      </c>
      <c r="W366" s="11">
        <f t="shared" si="75"/>
        <v>698.31999999999994</v>
      </c>
      <c r="X366" s="11">
        <f t="shared" si="76"/>
        <v>56.84</v>
      </c>
      <c r="Y366" s="11">
        <f t="shared" si="77"/>
        <v>16.240000000000002</v>
      </c>
      <c r="Z366" s="11">
        <f t="shared" si="86"/>
        <v>40.6</v>
      </c>
      <c r="AA366" s="11">
        <f t="shared" si="78"/>
        <v>0</v>
      </c>
      <c r="AB366" s="11">
        <f t="shared" si="79"/>
        <v>7.0000000000000007E-2</v>
      </c>
      <c r="AC366" s="11">
        <f t="shared" si="80"/>
        <v>56.84</v>
      </c>
      <c r="AD366" s="11">
        <f t="shared" si="81"/>
        <v>9.4733333333333345</v>
      </c>
      <c r="AE366" s="11" t="str">
        <f t="shared" si="82"/>
        <v>Paid in full</v>
      </c>
      <c r="AF366" s="11" t="str">
        <f t="shared" si="87"/>
        <v>Not Applicable</v>
      </c>
      <c r="AG366" s="11" t="str">
        <f t="shared" si="83"/>
        <v>Y</v>
      </c>
      <c r="AH366" s="8" t="str">
        <f t="shared" si="84"/>
        <v>N</v>
      </c>
    </row>
    <row r="367" spans="1:34">
      <c r="A367" s="11">
        <v>366</v>
      </c>
      <c r="B367" s="3" t="s">
        <v>21</v>
      </c>
      <c r="C367" s="3" t="s">
        <v>23</v>
      </c>
      <c r="D367" s="3" t="s">
        <v>22</v>
      </c>
      <c r="E367" s="3" t="s">
        <v>24</v>
      </c>
      <c r="F367" s="3">
        <v>85004</v>
      </c>
      <c r="G367" s="3" t="s">
        <v>27</v>
      </c>
      <c r="H367" s="11" t="s">
        <v>25</v>
      </c>
      <c r="I367" s="11"/>
      <c r="J367" s="3" t="s">
        <v>26</v>
      </c>
      <c r="K367" s="3" t="s">
        <v>28</v>
      </c>
      <c r="L367" s="3" t="s">
        <v>394</v>
      </c>
      <c r="M367" s="3">
        <v>6</v>
      </c>
      <c r="N367" s="5">
        <v>43072</v>
      </c>
      <c r="O367" s="5">
        <v>43075</v>
      </c>
      <c r="P367" s="5">
        <v>43257</v>
      </c>
      <c r="Q367" s="5">
        <v>43257</v>
      </c>
      <c r="R367" s="8">
        <f t="shared" si="88"/>
        <v>43257</v>
      </c>
      <c r="S367" s="11"/>
      <c r="T367" s="11"/>
      <c r="U367" s="11" t="str">
        <f t="shared" si="74"/>
        <v>RN</v>
      </c>
      <c r="V367" s="3">
        <v>823</v>
      </c>
      <c r="W367" s="11">
        <f t="shared" si="75"/>
        <v>707.78</v>
      </c>
      <c r="X367" s="11">
        <f t="shared" si="76"/>
        <v>57.610000000000007</v>
      </c>
      <c r="Y367" s="11">
        <f t="shared" si="77"/>
        <v>16.46</v>
      </c>
      <c r="Z367" s="11">
        <f t="shared" ref="Z367:Z398" si="89">IF($R367&lt;&gt;"",$V367*0.05,0)</f>
        <v>41.150000000000006</v>
      </c>
      <c r="AA367" s="11">
        <f t="shared" si="78"/>
        <v>0</v>
      </c>
      <c r="AB367" s="11">
        <f t="shared" si="79"/>
        <v>7.0000000000000007E-2</v>
      </c>
      <c r="AC367" s="11">
        <f t="shared" si="80"/>
        <v>57.610000000000007</v>
      </c>
      <c r="AD367" s="11">
        <f t="shared" si="81"/>
        <v>9.6016666666666683</v>
      </c>
      <c r="AE367" s="11" t="str">
        <f t="shared" si="82"/>
        <v>Paid in full</v>
      </c>
      <c r="AF367" s="11" t="str">
        <f t="shared" si="87"/>
        <v>Not Applicable</v>
      </c>
      <c r="AG367" s="11" t="str">
        <f t="shared" si="83"/>
        <v>Y</v>
      </c>
      <c r="AH367" s="8" t="str">
        <f t="shared" si="84"/>
        <v>N</v>
      </c>
    </row>
    <row r="368" spans="1:34">
      <c r="A368" s="11">
        <v>367</v>
      </c>
      <c r="B368" s="3" t="s">
        <v>21</v>
      </c>
      <c r="C368" s="3" t="s">
        <v>23</v>
      </c>
      <c r="D368" s="3" t="s">
        <v>22</v>
      </c>
      <c r="E368" s="3" t="s">
        <v>24</v>
      </c>
      <c r="F368" s="3">
        <v>85004</v>
      </c>
      <c r="G368" s="3" t="s">
        <v>27</v>
      </c>
      <c r="H368" s="11" t="s">
        <v>25</v>
      </c>
      <c r="I368" s="11"/>
      <c r="J368" s="3" t="s">
        <v>26</v>
      </c>
      <c r="K368" s="3" t="s">
        <v>28</v>
      </c>
      <c r="L368" s="3" t="s">
        <v>395</v>
      </c>
      <c r="M368" s="3">
        <v>6</v>
      </c>
      <c r="N368" s="5">
        <v>42949</v>
      </c>
      <c r="O368" s="5">
        <v>42952</v>
      </c>
      <c r="P368" s="5">
        <v>43136</v>
      </c>
      <c r="Q368" s="5">
        <v>43136</v>
      </c>
      <c r="R368" s="8">
        <f t="shared" si="88"/>
        <v>43136</v>
      </c>
      <c r="S368" s="11"/>
      <c r="T368" s="11"/>
      <c r="U368" s="11" t="str">
        <f t="shared" si="74"/>
        <v>RN</v>
      </c>
      <c r="V368" s="3">
        <v>832</v>
      </c>
      <c r="W368" s="11">
        <f t="shared" si="75"/>
        <v>715.52</v>
      </c>
      <c r="X368" s="11">
        <f t="shared" si="76"/>
        <v>58.240000000000009</v>
      </c>
      <c r="Y368" s="11">
        <f t="shared" si="77"/>
        <v>16.64</v>
      </c>
      <c r="Z368" s="11">
        <f t="shared" si="89"/>
        <v>41.6</v>
      </c>
      <c r="AA368" s="11">
        <f t="shared" si="78"/>
        <v>0</v>
      </c>
      <c r="AB368" s="11">
        <f t="shared" si="79"/>
        <v>7.0000000000000007E-2</v>
      </c>
      <c r="AC368" s="11">
        <f t="shared" si="80"/>
        <v>58.24</v>
      </c>
      <c r="AD368" s="11">
        <f t="shared" si="81"/>
        <v>9.706666666666667</v>
      </c>
      <c r="AE368" s="11" t="str">
        <f t="shared" si="82"/>
        <v>Paid in full</v>
      </c>
      <c r="AF368" s="11" t="str">
        <f t="shared" si="87"/>
        <v>Not Applicable</v>
      </c>
      <c r="AG368" s="11" t="str">
        <f t="shared" si="83"/>
        <v>Y</v>
      </c>
      <c r="AH368" s="8" t="str">
        <f t="shared" si="84"/>
        <v>N</v>
      </c>
    </row>
    <row r="369" spans="1:34">
      <c r="A369" s="11">
        <v>368</v>
      </c>
      <c r="B369" s="3" t="s">
        <v>21</v>
      </c>
      <c r="C369" s="3" t="s">
        <v>23</v>
      </c>
      <c r="D369" s="3" t="s">
        <v>22</v>
      </c>
      <c r="E369" s="3" t="s">
        <v>24</v>
      </c>
      <c r="F369" s="3">
        <v>85004</v>
      </c>
      <c r="G369" s="3" t="s">
        <v>27</v>
      </c>
      <c r="H369" s="11" t="s">
        <v>25</v>
      </c>
      <c r="I369" s="11"/>
      <c r="J369" s="3" t="s">
        <v>26</v>
      </c>
      <c r="K369" s="3" t="s">
        <v>28</v>
      </c>
      <c r="L369" s="3" t="s">
        <v>396</v>
      </c>
      <c r="M369" s="3">
        <v>6</v>
      </c>
      <c r="N369" s="5">
        <v>42982</v>
      </c>
      <c r="O369" s="5">
        <v>42986</v>
      </c>
      <c r="P369" s="5">
        <v>43167</v>
      </c>
      <c r="Q369" s="5">
        <v>43167</v>
      </c>
      <c r="R369" s="8">
        <f t="shared" si="88"/>
        <v>43167</v>
      </c>
      <c r="S369" s="11"/>
      <c r="T369" s="11"/>
      <c r="U369" s="11" t="str">
        <f t="shared" si="74"/>
        <v>RN</v>
      </c>
      <c r="V369" s="3">
        <v>811</v>
      </c>
      <c r="W369" s="11">
        <f t="shared" si="75"/>
        <v>697.46</v>
      </c>
      <c r="X369" s="11">
        <f t="shared" si="76"/>
        <v>56.77</v>
      </c>
      <c r="Y369" s="11">
        <f t="shared" si="77"/>
        <v>16.22</v>
      </c>
      <c r="Z369" s="11">
        <f t="shared" si="89"/>
        <v>40.550000000000004</v>
      </c>
      <c r="AA369" s="11">
        <f t="shared" si="78"/>
        <v>0</v>
      </c>
      <c r="AB369" s="11">
        <f t="shared" si="79"/>
        <v>7.0000000000000007E-2</v>
      </c>
      <c r="AC369" s="11">
        <f t="shared" si="80"/>
        <v>56.77</v>
      </c>
      <c r="AD369" s="11">
        <f t="shared" si="81"/>
        <v>9.4616666666666678</v>
      </c>
      <c r="AE369" s="11" t="str">
        <f t="shared" si="82"/>
        <v>Paid in full</v>
      </c>
      <c r="AF369" s="11" t="str">
        <f t="shared" si="87"/>
        <v>Not Applicable</v>
      </c>
      <c r="AG369" s="11" t="str">
        <f t="shared" si="83"/>
        <v>Y</v>
      </c>
      <c r="AH369" s="8" t="str">
        <f t="shared" si="84"/>
        <v>N</v>
      </c>
    </row>
    <row r="370" spans="1:34">
      <c r="A370" s="11">
        <v>369</v>
      </c>
      <c r="B370" s="3" t="s">
        <v>21</v>
      </c>
      <c r="C370" s="3" t="s">
        <v>23</v>
      </c>
      <c r="D370" s="3" t="s">
        <v>22</v>
      </c>
      <c r="E370" s="3" t="s">
        <v>24</v>
      </c>
      <c r="F370" s="3">
        <v>85004</v>
      </c>
      <c r="G370" s="3" t="s">
        <v>27</v>
      </c>
      <c r="H370" s="11" t="s">
        <v>25</v>
      </c>
      <c r="I370" s="11"/>
      <c r="J370" s="3" t="s">
        <v>26</v>
      </c>
      <c r="K370" s="3" t="s">
        <v>28</v>
      </c>
      <c r="L370" s="3" t="s">
        <v>397</v>
      </c>
      <c r="M370" s="3">
        <v>6</v>
      </c>
      <c r="N370" s="5">
        <v>43015</v>
      </c>
      <c r="O370" s="5">
        <v>43018</v>
      </c>
      <c r="P370" s="5">
        <v>43200</v>
      </c>
      <c r="Q370" s="5">
        <v>43200</v>
      </c>
      <c r="R370" s="8">
        <f t="shared" si="88"/>
        <v>43200</v>
      </c>
      <c r="S370" s="11"/>
      <c r="T370" s="11"/>
      <c r="U370" s="11" t="str">
        <f t="shared" si="74"/>
        <v>RN</v>
      </c>
      <c r="V370" s="3">
        <v>611</v>
      </c>
      <c r="W370" s="11">
        <f t="shared" si="75"/>
        <v>525.46</v>
      </c>
      <c r="X370" s="11">
        <f t="shared" si="76"/>
        <v>42.77</v>
      </c>
      <c r="Y370" s="11">
        <f t="shared" si="77"/>
        <v>12.22</v>
      </c>
      <c r="Z370" s="11">
        <f t="shared" si="89"/>
        <v>30.55</v>
      </c>
      <c r="AA370" s="11">
        <f t="shared" si="78"/>
        <v>0</v>
      </c>
      <c r="AB370" s="11">
        <f t="shared" si="79"/>
        <v>7.0000000000000007E-2</v>
      </c>
      <c r="AC370" s="11">
        <f t="shared" si="80"/>
        <v>42.77</v>
      </c>
      <c r="AD370" s="11">
        <f t="shared" si="81"/>
        <v>7.1283333333333339</v>
      </c>
      <c r="AE370" s="11" t="str">
        <f t="shared" si="82"/>
        <v>Paid in full</v>
      </c>
      <c r="AF370" s="11" t="str">
        <f t="shared" si="87"/>
        <v>Not Applicable</v>
      </c>
      <c r="AG370" s="11" t="str">
        <f t="shared" si="83"/>
        <v>Y</v>
      </c>
      <c r="AH370" s="8" t="str">
        <f t="shared" si="84"/>
        <v>N</v>
      </c>
    </row>
    <row r="371" spans="1:34">
      <c r="A371" s="11">
        <v>370</v>
      </c>
      <c r="B371" s="3" t="s">
        <v>21</v>
      </c>
      <c r="C371" s="3" t="s">
        <v>23</v>
      </c>
      <c r="D371" s="3" t="s">
        <v>22</v>
      </c>
      <c r="E371" s="3" t="s">
        <v>24</v>
      </c>
      <c r="F371" s="3">
        <v>85004</v>
      </c>
      <c r="G371" s="3" t="s">
        <v>27</v>
      </c>
      <c r="H371" s="11" t="s">
        <v>25</v>
      </c>
      <c r="I371" s="11"/>
      <c r="J371" s="3" t="s">
        <v>26</v>
      </c>
      <c r="K371" s="3" t="s">
        <v>28</v>
      </c>
      <c r="L371" s="3" t="s">
        <v>398</v>
      </c>
      <c r="M371" s="3">
        <v>6</v>
      </c>
      <c r="N371" s="5">
        <v>43048</v>
      </c>
      <c r="O371" s="5">
        <v>43054</v>
      </c>
      <c r="P371" s="5">
        <v>43235</v>
      </c>
      <c r="Q371" s="5">
        <v>43235</v>
      </c>
      <c r="R371" s="8">
        <f t="shared" si="88"/>
        <v>43235</v>
      </c>
      <c r="S371" s="11"/>
      <c r="T371" s="11"/>
      <c r="U371" s="11" t="str">
        <f t="shared" si="74"/>
        <v>RN</v>
      </c>
      <c r="V371" s="3">
        <v>711</v>
      </c>
      <c r="W371" s="11">
        <f t="shared" si="75"/>
        <v>611.46</v>
      </c>
      <c r="X371" s="11">
        <f t="shared" si="76"/>
        <v>49.77</v>
      </c>
      <c r="Y371" s="11">
        <f t="shared" si="77"/>
        <v>14.22</v>
      </c>
      <c r="Z371" s="11">
        <f t="shared" si="89"/>
        <v>35.550000000000004</v>
      </c>
      <c r="AA371" s="11">
        <f t="shared" si="78"/>
        <v>0</v>
      </c>
      <c r="AB371" s="11">
        <f t="shared" si="79"/>
        <v>7.0000000000000007E-2</v>
      </c>
      <c r="AC371" s="11">
        <f t="shared" si="80"/>
        <v>49.77</v>
      </c>
      <c r="AD371" s="11">
        <f t="shared" si="81"/>
        <v>8.2949999999999999</v>
      </c>
      <c r="AE371" s="11" t="str">
        <f t="shared" si="82"/>
        <v>Paid in full</v>
      </c>
      <c r="AF371" s="11" t="str">
        <f t="shared" si="87"/>
        <v>Not Applicable</v>
      </c>
      <c r="AG371" s="11" t="str">
        <f t="shared" si="83"/>
        <v>Y</v>
      </c>
      <c r="AH371" s="8" t="str">
        <f t="shared" si="84"/>
        <v>N</v>
      </c>
    </row>
    <row r="372" spans="1:34">
      <c r="A372" s="11">
        <v>371</v>
      </c>
      <c r="B372" s="3" t="s">
        <v>21</v>
      </c>
      <c r="C372" s="3" t="s">
        <v>23</v>
      </c>
      <c r="D372" s="3" t="s">
        <v>22</v>
      </c>
      <c r="E372" s="3" t="s">
        <v>24</v>
      </c>
      <c r="F372" s="3">
        <v>85004</v>
      </c>
      <c r="G372" s="3" t="s">
        <v>27</v>
      </c>
      <c r="H372" s="11" t="s">
        <v>25</v>
      </c>
      <c r="I372" s="11"/>
      <c r="J372" s="3" t="s">
        <v>26</v>
      </c>
      <c r="K372" s="3" t="s">
        <v>28</v>
      </c>
      <c r="L372" s="3" t="s">
        <v>399</v>
      </c>
      <c r="M372" s="3">
        <v>6</v>
      </c>
      <c r="N372" s="5">
        <v>43127</v>
      </c>
      <c r="O372" s="5">
        <v>43130</v>
      </c>
      <c r="P372" s="5">
        <v>43311</v>
      </c>
      <c r="Q372" s="5">
        <v>43311</v>
      </c>
      <c r="R372" s="8">
        <f t="shared" si="88"/>
        <v>43311</v>
      </c>
      <c r="S372" s="11"/>
      <c r="T372" s="11"/>
      <c r="U372" s="11" t="str">
        <f t="shared" si="74"/>
        <v>RN</v>
      </c>
      <c r="V372" s="3">
        <v>511</v>
      </c>
      <c r="W372" s="11">
        <f t="shared" si="75"/>
        <v>439.46</v>
      </c>
      <c r="X372" s="11">
        <f t="shared" si="76"/>
        <v>35.770000000000003</v>
      </c>
      <c r="Y372" s="11">
        <f t="shared" si="77"/>
        <v>10.220000000000001</v>
      </c>
      <c r="Z372" s="11">
        <f t="shared" si="89"/>
        <v>25.55</v>
      </c>
      <c r="AA372" s="11">
        <f t="shared" si="78"/>
        <v>0</v>
      </c>
      <c r="AB372" s="11">
        <f t="shared" si="79"/>
        <v>7.0000000000000007E-2</v>
      </c>
      <c r="AC372" s="11">
        <f t="shared" si="80"/>
        <v>35.770000000000003</v>
      </c>
      <c r="AD372" s="11">
        <f t="shared" si="81"/>
        <v>5.9616666666666669</v>
      </c>
      <c r="AE372" s="11" t="str">
        <f t="shared" si="82"/>
        <v>Paid in full</v>
      </c>
      <c r="AF372" s="11" t="str">
        <f t="shared" si="87"/>
        <v>Not Applicable</v>
      </c>
      <c r="AG372" s="11" t="str">
        <f t="shared" si="83"/>
        <v>Y</v>
      </c>
      <c r="AH372" s="8" t="str">
        <f t="shared" si="84"/>
        <v>N</v>
      </c>
    </row>
    <row r="373" spans="1:34">
      <c r="A373" s="11">
        <v>372</v>
      </c>
      <c r="B373" s="3" t="s">
        <v>21</v>
      </c>
      <c r="C373" s="3" t="s">
        <v>23</v>
      </c>
      <c r="D373" s="3" t="s">
        <v>22</v>
      </c>
      <c r="E373" s="3" t="s">
        <v>24</v>
      </c>
      <c r="F373" s="3">
        <v>85004</v>
      </c>
      <c r="G373" s="3" t="s">
        <v>27</v>
      </c>
      <c r="H373" s="11" t="s">
        <v>25</v>
      </c>
      <c r="I373" s="11"/>
      <c r="J373" s="3" t="s">
        <v>26</v>
      </c>
      <c r="K373" s="3" t="s">
        <v>28</v>
      </c>
      <c r="L373" s="3" t="s">
        <v>400</v>
      </c>
      <c r="M373" s="3">
        <v>6</v>
      </c>
      <c r="N373" s="5">
        <v>43104</v>
      </c>
      <c r="O373" s="5">
        <v>43109</v>
      </c>
      <c r="P373" s="5">
        <v>43290</v>
      </c>
      <c r="Q373" s="5">
        <v>43290</v>
      </c>
      <c r="R373" s="8">
        <f t="shared" si="88"/>
        <v>43290</v>
      </c>
      <c r="S373" s="11"/>
      <c r="T373" s="11"/>
      <c r="U373" s="11" t="str">
        <f t="shared" si="74"/>
        <v>RN</v>
      </c>
      <c r="V373" s="3">
        <v>465</v>
      </c>
      <c r="W373" s="11">
        <f t="shared" si="75"/>
        <v>399.9</v>
      </c>
      <c r="X373" s="11">
        <f t="shared" si="76"/>
        <v>32.550000000000004</v>
      </c>
      <c r="Y373" s="11">
        <f t="shared" si="77"/>
        <v>9.3000000000000007</v>
      </c>
      <c r="Z373" s="11">
        <f t="shared" si="89"/>
        <v>23.25</v>
      </c>
      <c r="AA373" s="11">
        <f t="shared" si="78"/>
        <v>0</v>
      </c>
      <c r="AB373" s="11">
        <f t="shared" si="79"/>
        <v>7.0000000000000007E-2</v>
      </c>
      <c r="AC373" s="11">
        <f t="shared" si="80"/>
        <v>32.549999999999997</v>
      </c>
      <c r="AD373" s="11">
        <f t="shared" si="81"/>
        <v>5.4249999999999998</v>
      </c>
      <c r="AE373" s="11" t="str">
        <f t="shared" si="82"/>
        <v>Paid in full</v>
      </c>
      <c r="AF373" s="11" t="str">
        <f t="shared" si="87"/>
        <v>Not Applicable</v>
      </c>
      <c r="AG373" s="11" t="str">
        <f t="shared" si="83"/>
        <v>Y</v>
      </c>
      <c r="AH373" s="8" t="str">
        <f t="shared" si="84"/>
        <v>N</v>
      </c>
    </row>
    <row r="374" spans="1:34">
      <c r="A374" s="11">
        <v>373</v>
      </c>
      <c r="B374" s="3" t="s">
        <v>21</v>
      </c>
      <c r="C374" s="3" t="s">
        <v>23</v>
      </c>
      <c r="D374" s="3" t="s">
        <v>22</v>
      </c>
      <c r="E374" s="3" t="s">
        <v>24</v>
      </c>
      <c r="F374" s="3">
        <v>85004</v>
      </c>
      <c r="G374" s="3" t="s">
        <v>27</v>
      </c>
      <c r="H374" s="11" t="s">
        <v>25</v>
      </c>
      <c r="I374" s="11"/>
      <c r="J374" s="3" t="s">
        <v>26</v>
      </c>
      <c r="K374" s="3" t="s">
        <v>28</v>
      </c>
      <c r="L374" s="3" t="s">
        <v>401</v>
      </c>
      <c r="M374" s="3">
        <v>6</v>
      </c>
      <c r="N374" s="5">
        <v>43007</v>
      </c>
      <c r="O374" s="5">
        <v>43008</v>
      </c>
      <c r="P374" s="5">
        <v>43189</v>
      </c>
      <c r="Q374" s="5">
        <v>43189</v>
      </c>
      <c r="R374" s="8">
        <f t="shared" si="88"/>
        <v>43189</v>
      </c>
      <c r="S374" s="11"/>
      <c r="T374" s="11"/>
      <c r="U374" s="11" t="str">
        <f t="shared" si="74"/>
        <v>RN</v>
      </c>
      <c r="V374" s="3">
        <v>435</v>
      </c>
      <c r="W374" s="11">
        <f t="shared" si="75"/>
        <v>374.09999999999997</v>
      </c>
      <c r="X374" s="11">
        <f t="shared" si="76"/>
        <v>30.450000000000003</v>
      </c>
      <c r="Y374" s="11">
        <f t="shared" si="77"/>
        <v>8.7000000000000011</v>
      </c>
      <c r="Z374" s="11">
        <f t="shared" si="89"/>
        <v>21.75</v>
      </c>
      <c r="AA374" s="11">
        <f t="shared" si="78"/>
        <v>0</v>
      </c>
      <c r="AB374" s="11">
        <f t="shared" si="79"/>
        <v>7.0000000000000007E-2</v>
      </c>
      <c r="AC374" s="11">
        <f t="shared" si="80"/>
        <v>30.450000000000003</v>
      </c>
      <c r="AD374" s="11">
        <f t="shared" si="81"/>
        <v>5.0750000000000002</v>
      </c>
      <c r="AE374" s="11" t="str">
        <f t="shared" si="82"/>
        <v>Paid in full</v>
      </c>
      <c r="AF374" s="11" t="str">
        <f t="shared" si="87"/>
        <v>Not Applicable</v>
      </c>
      <c r="AG374" s="11" t="str">
        <f t="shared" si="83"/>
        <v>Y</v>
      </c>
      <c r="AH374" s="8" t="str">
        <f t="shared" si="84"/>
        <v>N</v>
      </c>
    </row>
    <row r="375" spans="1:34">
      <c r="A375" s="11">
        <v>374</v>
      </c>
      <c r="B375" s="3" t="s">
        <v>21</v>
      </c>
      <c r="C375" s="3" t="s">
        <v>23</v>
      </c>
      <c r="D375" s="3" t="s">
        <v>22</v>
      </c>
      <c r="E375" s="3" t="s">
        <v>24</v>
      </c>
      <c r="F375" s="3">
        <v>85004</v>
      </c>
      <c r="G375" s="3" t="s">
        <v>27</v>
      </c>
      <c r="H375" s="11" t="s">
        <v>25</v>
      </c>
      <c r="I375" s="11"/>
      <c r="J375" s="3" t="s">
        <v>26</v>
      </c>
      <c r="K375" s="3" t="s">
        <v>28</v>
      </c>
      <c r="L375" s="3" t="s">
        <v>402</v>
      </c>
      <c r="M375" s="3">
        <v>6</v>
      </c>
      <c r="N375" s="5">
        <v>43049</v>
      </c>
      <c r="O375" s="5">
        <v>43054</v>
      </c>
      <c r="P375" s="5">
        <v>43235</v>
      </c>
      <c r="Q375" s="5">
        <v>43235</v>
      </c>
      <c r="R375" s="8">
        <f t="shared" si="88"/>
        <v>43235</v>
      </c>
      <c r="S375" s="11"/>
      <c r="T375" s="11"/>
      <c r="U375" s="11" t="str">
        <f t="shared" si="74"/>
        <v>RN</v>
      </c>
      <c r="V375" s="3">
        <v>436</v>
      </c>
      <c r="W375" s="11">
        <f t="shared" si="75"/>
        <v>374.96</v>
      </c>
      <c r="X375" s="11">
        <f t="shared" si="76"/>
        <v>30.520000000000003</v>
      </c>
      <c r="Y375" s="11">
        <f t="shared" si="77"/>
        <v>8.7200000000000006</v>
      </c>
      <c r="Z375" s="11">
        <f t="shared" si="89"/>
        <v>21.8</v>
      </c>
      <c r="AA375" s="11">
        <f t="shared" si="78"/>
        <v>0</v>
      </c>
      <c r="AB375" s="11">
        <f t="shared" si="79"/>
        <v>7.0000000000000007E-2</v>
      </c>
      <c r="AC375" s="11">
        <f t="shared" si="80"/>
        <v>30.520000000000003</v>
      </c>
      <c r="AD375" s="11">
        <f t="shared" si="81"/>
        <v>5.0866666666666669</v>
      </c>
      <c r="AE375" s="11" t="str">
        <f t="shared" si="82"/>
        <v>Paid in full</v>
      </c>
      <c r="AF375" s="11" t="str">
        <f t="shared" si="87"/>
        <v>Not Applicable</v>
      </c>
      <c r="AG375" s="11" t="str">
        <f t="shared" si="83"/>
        <v>Y</v>
      </c>
      <c r="AH375" s="8" t="str">
        <f t="shared" si="84"/>
        <v>N</v>
      </c>
    </row>
    <row r="376" spans="1:34">
      <c r="A376" s="11">
        <v>375</v>
      </c>
      <c r="B376" s="3" t="s">
        <v>21</v>
      </c>
      <c r="C376" s="3" t="s">
        <v>23</v>
      </c>
      <c r="D376" s="3" t="s">
        <v>22</v>
      </c>
      <c r="E376" s="3" t="s">
        <v>24</v>
      </c>
      <c r="F376" s="3">
        <v>85004</v>
      </c>
      <c r="G376" s="3" t="s">
        <v>27</v>
      </c>
      <c r="H376" s="11" t="s">
        <v>25</v>
      </c>
      <c r="I376" s="11"/>
      <c r="J376" s="3" t="s">
        <v>26</v>
      </c>
      <c r="K376" s="3" t="s">
        <v>28</v>
      </c>
      <c r="L376" s="3" t="s">
        <v>403</v>
      </c>
      <c r="M376" s="3">
        <v>6</v>
      </c>
      <c r="N376" s="5">
        <v>43075</v>
      </c>
      <c r="O376" s="5">
        <v>43079</v>
      </c>
      <c r="P376" s="5">
        <v>43261</v>
      </c>
      <c r="Q376" s="5">
        <v>43261</v>
      </c>
      <c r="R376" s="8">
        <f t="shared" si="88"/>
        <v>43261</v>
      </c>
      <c r="S376" s="11"/>
      <c r="T376" s="11"/>
      <c r="U376" s="11" t="str">
        <f t="shared" si="74"/>
        <v>RN</v>
      </c>
      <c r="V376" s="3">
        <v>438</v>
      </c>
      <c r="W376" s="11">
        <f t="shared" si="75"/>
        <v>376.68</v>
      </c>
      <c r="X376" s="11">
        <f t="shared" si="76"/>
        <v>30.660000000000004</v>
      </c>
      <c r="Y376" s="11">
        <f t="shared" si="77"/>
        <v>8.76</v>
      </c>
      <c r="Z376" s="11">
        <f t="shared" si="89"/>
        <v>21.900000000000002</v>
      </c>
      <c r="AA376" s="11">
        <f t="shared" si="78"/>
        <v>0</v>
      </c>
      <c r="AB376" s="11">
        <f t="shared" si="79"/>
        <v>7.0000000000000007E-2</v>
      </c>
      <c r="AC376" s="11">
        <f t="shared" si="80"/>
        <v>30.660000000000004</v>
      </c>
      <c r="AD376" s="11">
        <f t="shared" si="81"/>
        <v>5.1100000000000003</v>
      </c>
      <c r="AE376" s="11" t="str">
        <f t="shared" si="82"/>
        <v>Paid in full</v>
      </c>
      <c r="AF376" s="11" t="str">
        <f t="shared" si="87"/>
        <v>Not Applicable</v>
      </c>
      <c r="AG376" s="11" t="str">
        <f t="shared" si="83"/>
        <v>Y</v>
      </c>
      <c r="AH376" s="8" t="str">
        <f t="shared" si="84"/>
        <v>N</v>
      </c>
    </row>
    <row r="377" spans="1:34">
      <c r="A377" s="11">
        <v>376</v>
      </c>
      <c r="B377" s="3" t="s">
        <v>21</v>
      </c>
      <c r="C377" s="3" t="s">
        <v>23</v>
      </c>
      <c r="D377" s="3" t="s">
        <v>22</v>
      </c>
      <c r="E377" s="3" t="s">
        <v>24</v>
      </c>
      <c r="F377" s="3">
        <v>85004</v>
      </c>
      <c r="G377" s="3" t="s">
        <v>27</v>
      </c>
      <c r="H377" s="11" t="s">
        <v>25</v>
      </c>
      <c r="I377" s="11"/>
      <c r="J377" s="3" t="s">
        <v>26</v>
      </c>
      <c r="K377" s="3" t="s">
        <v>28</v>
      </c>
      <c r="L377" s="3" t="s">
        <v>404</v>
      </c>
      <c r="M377" s="3">
        <v>12</v>
      </c>
      <c r="N377" s="5">
        <v>42955</v>
      </c>
      <c r="O377" s="5">
        <v>42957</v>
      </c>
      <c r="P377" s="5">
        <v>43322</v>
      </c>
      <c r="Q377" s="5">
        <v>43322</v>
      </c>
      <c r="R377" s="8">
        <f t="shared" si="88"/>
        <v>43322</v>
      </c>
      <c r="S377" s="11"/>
      <c r="T377" s="11"/>
      <c r="U377" s="11" t="str">
        <f t="shared" si="74"/>
        <v>RN</v>
      </c>
      <c r="V377" s="3">
        <v>1200</v>
      </c>
      <c r="W377" s="11">
        <f t="shared" si="75"/>
        <v>1032</v>
      </c>
      <c r="X377" s="11">
        <f t="shared" si="76"/>
        <v>84.000000000000014</v>
      </c>
      <c r="Y377" s="11">
        <f t="shared" si="77"/>
        <v>24</v>
      </c>
      <c r="Z377" s="11">
        <f t="shared" si="89"/>
        <v>60</v>
      </c>
      <c r="AA377" s="11">
        <f t="shared" si="78"/>
        <v>0</v>
      </c>
      <c r="AB377" s="11">
        <f t="shared" si="79"/>
        <v>7.0000000000000007E-2</v>
      </c>
      <c r="AC377" s="11">
        <f t="shared" si="80"/>
        <v>84</v>
      </c>
      <c r="AD377" s="11">
        <f t="shared" si="81"/>
        <v>7</v>
      </c>
      <c r="AE377" s="11" t="str">
        <f t="shared" si="82"/>
        <v>Paid in full</v>
      </c>
      <c r="AF377" s="11" t="str">
        <f t="shared" si="87"/>
        <v>Not Applicable</v>
      </c>
      <c r="AG377" s="11" t="str">
        <f t="shared" si="83"/>
        <v>Y</v>
      </c>
      <c r="AH377" s="8" t="str">
        <f t="shared" si="84"/>
        <v>N</v>
      </c>
    </row>
    <row r="378" spans="1:34">
      <c r="A378" s="11">
        <v>377</v>
      </c>
      <c r="B378" s="3" t="s">
        <v>21</v>
      </c>
      <c r="C378" s="3" t="s">
        <v>23</v>
      </c>
      <c r="D378" s="3" t="s">
        <v>22</v>
      </c>
      <c r="E378" s="3" t="s">
        <v>24</v>
      </c>
      <c r="F378" s="3">
        <v>85004</v>
      </c>
      <c r="G378" s="3" t="s">
        <v>27</v>
      </c>
      <c r="H378" s="11" t="s">
        <v>25</v>
      </c>
      <c r="I378" s="11"/>
      <c r="J378" s="3" t="s">
        <v>26</v>
      </c>
      <c r="K378" s="3" t="s">
        <v>28</v>
      </c>
      <c r="L378" s="3" t="s">
        <v>405</v>
      </c>
      <c r="M378" s="3">
        <v>6</v>
      </c>
      <c r="N378" s="5">
        <v>42962</v>
      </c>
      <c r="O378" s="5">
        <v>42967</v>
      </c>
      <c r="P378" s="5">
        <v>43151</v>
      </c>
      <c r="Q378" s="5">
        <v>43151</v>
      </c>
      <c r="R378" s="8">
        <f t="shared" si="88"/>
        <v>43151</v>
      </c>
      <c r="S378" s="11"/>
      <c r="T378" s="11"/>
      <c r="U378" s="11" t="str">
        <f t="shared" si="74"/>
        <v>RN</v>
      </c>
      <c r="V378" s="3">
        <v>723</v>
      </c>
      <c r="W378" s="11">
        <f t="shared" si="75"/>
        <v>621.78</v>
      </c>
      <c r="X378" s="11">
        <f t="shared" si="76"/>
        <v>50.610000000000007</v>
      </c>
      <c r="Y378" s="11">
        <f t="shared" si="77"/>
        <v>14.46</v>
      </c>
      <c r="Z378" s="11">
        <f t="shared" si="89"/>
        <v>36.15</v>
      </c>
      <c r="AA378" s="11">
        <f t="shared" si="78"/>
        <v>0</v>
      </c>
      <c r="AB378" s="11">
        <f t="shared" si="79"/>
        <v>7.0000000000000007E-2</v>
      </c>
      <c r="AC378" s="11">
        <f t="shared" si="80"/>
        <v>50.61</v>
      </c>
      <c r="AD378" s="11">
        <f t="shared" si="81"/>
        <v>8.4350000000000005</v>
      </c>
      <c r="AE378" s="11" t="str">
        <f t="shared" si="82"/>
        <v>Paid in full</v>
      </c>
      <c r="AF378" s="11" t="str">
        <f t="shared" si="87"/>
        <v>Not Applicable</v>
      </c>
      <c r="AG378" s="11" t="str">
        <f t="shared" si="83"/>
        <v>Y</v>
      </c>
      <c r="AH378" s="8" t="str">
        <f t="shared" si="84"/>
        <v>N</v>
      </c>
    </row>
    <row r="379" spans="1:34">
      <c r="A379" s="11">
        <v>378</v>
      </c>
      <c r="B379" s="3" t="s">
        <v>21</v>
      </c>
      <c r="C379" s="3" t="s">
        <v>23</v>
      </c>
      <c r="D379" s="3" t="s">
        <v>22</v>
      </c>
      <c r="E379" s="3" t="s">
        <v>24</v>
      </c>
      <c r="F379" s="3">
        <v>85004</v>
      </c>
      <c r="G379" s="3" t="s">
        <v>27</v>
      </c>
      <c r="H379" s="11" t="s">
        <v>25</v>
      </c>
      <c r="I379" s="11"/>
      <c r="J379" s="3" t="s">
        <v>26</v>
      </c>
      <c r="K379" s="3" t="s">
        <v>28</v>
      </c>
      <c r="L379" s="3" t="s">
        <v>406</v>
      </c>
      <c r="M379" s="3">
        <v>6</v>
      </c>
      <c r="N379" s="5">
        <v>43117</v>
      </c>
      <c r="O379" s="5">
        <v>43120</v>
      </c>
      <c r="P379" s="5">
        <v>43301</v>
      </c>
      <c r="Q379" s="5">
        <v>43301</v>
      </c>
      <c r="R379" s="8">
        <f t="shared" si="88"/>
        <v>43301</v>
      </c>
      <c r="S379" s="11"/>
      <c r="T379" s="11"/>
      <c r="U379" s="11" t="str">
        <f t="shared" si="74"/>
        <v>RN</v>
      </c>
      <c r="V379" s="3">
        <v>721</v>
      </c>
      <c r="W379" s="11">
        <f t="shared" si="75"/>
        <v>620.05999999999995</v>
      </c>
      <c r="X379" s="11">
        <f t="shared" si="76"/>
        <v>50.470000000000006</v>
      </c>
      <c r="Y379" s="11">
        <f t="shared" si="77"/>
        <v>14.42</v>
      </c>
      <c r="Z379" s="11">
        <f t="shared" si="89"/>
        <v>36.050000000000004</v>
      </c>
      <c r="AA379" s="11">
        <f t="shared" si="78"/>
        <v>0</v>
      </c>
      <c r="AB379" s="11">
        <f t="shared" si="79"/>
        <v>7.0000000000000007E-2</v>
      </c>
      <c r="AC379" s="11">
        <f t="shared" si="80"/>
        <v>50.470000000000006</v>
      </c>
      <c r="AD379" s="11">
        <f t="shared" si="81"/>
        <v>8.4116666666666671</v>
      </c>
      <c r="AE379" s="11" t="str">
        <f t="shared" si="82"/>
        <v>Paid in full</v>
      </c>
      <c r="AF379" s="11" t="str">
        <f t="shared" si="87"/>
        <v>Not Applicable</v>
      </c>
      <c r="AG379" s="11" t="str">
        <f t="shared" si="83"/>
        <v>Y</v>
      </c>
      <c r="AH379" s="8" t="str">
        <f t="shared" si="84"/>
        <v>N</v>
      </c>
    </row>
    <row r="380" spans="1:34">
      <c r="A380" s="11">
        <v>379</v>
      </c>
      <c r="B380" s="3" t="s">
        <v>21</v>
      </c>
      <c r="C380" s="3" t="s">
        <v>23</v>
      </c>
      <c r="D380" s="3" t="s">
        <v>22</v>
      </c>
      <c r="E380" s="3" t="s">
        <v>24</v>
      </c>
      <c r="F380" s="3">
        <v>85004</v>
      </c>
      <c r="G380" s="3" t="s">
        <v>27</v>
      </c>
      <c r="H380" s="11" t="s">
        <v>25</v>
      </c>
      <c r="I380" s="11"/>
      <c r="J380" s="3" t="s">
        <v>26</v>
      </c>
      <c r="K380" s="3" t="s">
        <v>28</v>
      </c>
      <c r="L380" s="3" t="s">
        <v>407</v>
      </c>
      <c r="M380" s="3">
        <v>6</v>
      </c>
      <c r="N380" s="5">
        <v>43130</v>
      </c>
      <c r="O380" s="5">
        <v>43131</v>
      </c>
      <c r="P380" s="5">
        <v>43312</v>
      </c>
      <c r="Q380" s="5">
        <v>43312</v>
      </c>
      <c r="R380" s="8">
        <f t="shared" si="88"/>
        <v>43312</v>
      </c>
      <c r="S380" s="11"/>
      <c r="T380" s="11"/>
      <c r="U380" s="11" t="str">
        <f t="shared" si="74"/>
        <v>RN</v>
      </c>
      <c r="V380" s="3">
        <v>735</v>
      </c>
      <c r="W380" s="11">
        <f t="shared" si="75"/>
        <v>632.1</v>
      </c>
      <c r="X380" s="11">
        <f t="shared" si="76"/>
        <v>51.45</v>
      </c>
      <c r="Y380" s="11">
        <f t="shared" si="77"/>
        <v>14.700000000000001</v>
      </c>
      <c r="Z380" s="11">
        <f t="shared" si="89"/>
        <v>36.75</v>
      </c>
      <c r="AA380" s="11">
        <f t="shared" si="78"/>
        <v>0</v>
      </c>
      <c r="AB380" s="11">
        <f t="shared" si="79"/>
        <v>7.0000000000000007E-2</v>
      </c>
      <c r="AC380" s="11">
        <f t="shared" si="80"/>
        <v>51.45</v>
      </c>
      <c r="AD380" s="11">
        <f t="shared" si="81"/>
        <v>8.5750000000000011</v>
      </c>
      <c r="AE380" s="11" t="str">
        <f t="shared" si="82"/>
        <v>Paid in full</v>
      </c>
      <c r="AF380" s="11" t="str">
        <f t="shared" si="87"/>
        <v>Not Applicable</v>
      </c>
      <c r="AG380" s="11" t="str">
        <f t="shared" si="83"/>
        <v>Y</v>
      </c>
      <c r="AH380" s="8" t="str">
        <f t="shared" si="84"/>
        <v>N</v>
      </c>
    </row>
    <row r="381" spans="1:34">
      <c r="A381" s="11">
        <v>380</v>
      </c>
      <c r="B381" s="3" t="s">
        <v>21</v>
      </c>
      <c r="C381" s="3" t="s">
        <v>23</v>
      </c>
      <c r="D381" s="3" t="s">
        <v>22</v>
      </c>
      <c r="E381" s="3" t="s">
        <v>24</v>
      </c>
      <c r="F381" s="3">
        <v>85004</v>
      </c>
      <c r="G381" s="3" t="s">
        <v>27</v>
      </c>
      <c r="H381" s="11" t="s">
        <v>25</v>
      </c>
      <c r="I381" s="11"/>
      <c r="J381" s="3" t="s">
        <v>26</v>
      </c>
      <c r="K381" s="3" t="s">
        <v>28</v>
      </c>
      <c r="L381" s="3" t="s">
        <v>408</v>
      </c>
      <c r="M381" s="3">
        <v>6</v>
      </c>
      <c r="N381" s="5">
        <v>43047</v>
      </c>
      <c r="O381" s="5">
        <v>43049</v>
      </c>
      <c r="P381" s="5">
        <v>43230</v>
      </c>
      <c r="Q381" s="5">
        <v>43230</v>
      </c>
      <c r="R381" s="8">
        <f t="shared" si="88"/>
        <v>43230</v>
      </c>
      <c r="S381" s="11"/>
      <c r="T381" s="11"/>
      <c r="U381" s="11" t="str">
        <f t="shared" si="74"/>
        <v>RN</v>
      </c>
      <c r="V381" s="3">
        <v>736</v>
      </c>
      <c r="W381" s="11">
        <f t="shared" si="75"/>
        <v>632.96</v>
      </c>
      <c r="X381" s="11">
        <f t="shared" si="76"/>
        <v>51.52</v>
      </c>
      <c r="Y381" s="11">
        <f t="shared" si="77"/>
        <v>14.72</v>
      </c>
      <c r="Z381" s="11">
        <f t="shared" si="89"/>
        <v>36.800000000000004</v>
      </c>
      <c r="AA381" s="11">
        <f t="shared" si="78"/>
        <v>0</v>
      </c>
      <c r="AB381" s="11">
        <f t="shared" si="79"/>
        <v>7.0000000000000007E-2</v>
      </c>
      <c r="AC381" s="11">
        <f t="shared" si="80"/>
        <v>51.52</v>
      </c>
      <c r="AD381" s="11">
        <f t="shared" si="81"/>
        <v>8.5866666666666678</v>
      </c>
      <c r="AE381" s="11" t="str">
        <f t="shared" si="82"/>
        <v>Paid in full</v>
      </c>
      <c r="AF381" s="11" t="str">
        <f t="shared" si="87"/>
        <v>Not Applicable</v>
      </c>
      <c r="AG381" s="11" t="str">
        <f t="shared" si="83"/>
        <v>Y</v>
      </c>
      <c r="AH381" s="8" t="str">
        <f t="shared" si="84"/>
        <v>N</v>
      </c>
    </row>
    <row r="382" spans="1:34">
      <c r="A382" s="11">
        <v>381</v>
      </c>
      <c r="B382" s="3" t="s">
        <v>21</v>
      </c>
      <c r="C382" s="3" t="s">
        <v>23</v>
      </c>
      <c r="D382" s="3" t="s">
        <v>22</v>
      </c>
      <c r="E382" s="3" t="s">
        <v>24</v>
      </c>
      <c r="F382" s="3">
        <v>85004</v>
      </c>
      <c r="G382" s="3" t="s">
        <v>27</v>
      </c>
      <c r="H382" s="11" t="s">
        <v>25</v>
      </c>
      <c r="I382" s="11"/>
      <c r="J382" s="3" t="s">
        <v>26</v>
      </c>
      <c r="K382" s="3" t="s">
        <v>28</v>
      </c>
      <c r="L382" s="3" t="s">
        <v>409</v>
      </c>
      <c r="M382" s="3">
        <v>6</v>
      </c>
      <c r="N382" s="5">
        <v>43107</v>
      </c>
      <c r="O382" s="5">
        <v>43110</v>
      </c>
      <c r="P382" s="5">
        <v>43291</v>
      </c>
      <c r="Q382" s="5">
        <v>43291</v>
      </c>
      <c r="R382" s="8">
        <f t="shared" si="88"/>
        <v>43291</v>
      </c>
      <c r="S382" s="11"/>
      <c r="T382" s="11"/>
      <c r="U382" s="11" t="str">
        <f t="shared" si="74"/>
        <v>RN</v>
      </c>
      <c r="V382" s="3">
        <v>763</v>
      </c>
      <c r="W382" s="11">
        <f t="shared" si="75"/>
        <v>656.18</v>
      </c>
      <c r="X382" s="11">
        <f t="shared" si="76"/>
        <v>53.410000000000004</v>
      </c>
      <c r="Y382" s="11">
        <f t="shared" si="77"/>
        <v>15.26</v>
      </c>
      <c r="Z382" s="11">
        <f t="shared" si="89"/>
        <v>38.15</v>
      </c>
      <c r="AA382" s="11">
        <f t="shared" si="78"/>
        <v>0</v>
      </c>
      <c r="AB382" s="11">
        <f t="shared" si="79"/>
        <v>7.0000000000000007E-2</v>
      </c>
      <c r="AC382" s="11">
        <f t="shared" si="80"/>
        <v>53.41</v>
      </c>
      <c r="AD382" s="11">
        <f t="shared" si="81"/>
        <v>8.9016666666666655</v>
      </c>
      <c r="AE382" s="11" t="str">
        <f t="shared" si="82"/>
        <v>Paid in full</v>
      </c>
      <c r="AF382" s="11" t="str">
        <f t="shared" si="87"/>
        <v>Not Applicable</v>
      </c>
      <c r="AG382" s="11" t="str">
        <f t="shared" si="83"/>
        <v>Y</v>
      </c>
      <c r="AH382" s="8" t="str">
        <f t="shared" si="84"/>
        <v>N</v>
      </c>
    </row>
    <row r="383" spans="1:34">
      <c r="A383" s="11">
        <v>382</v>
      </c>
      <c r="B383" s="3" t="s">
        <v>21</v>
      </c>
      <c r="C383" s="3" t="s">
        <v>23</v>
      </c>
      <c r="D383" s="3" t="s">
        <v>22</v>
      </c>
      <c r="E383" s="3" t="s">
        <v>24</v>
      </c>
      <c r="F383" s="3">
        <v>85004</v>
      </c>
      <c r="G383" s="3" t="s">
        <v>27</v>
      </c>
      <c r="H383" s="11" t="s">
        <v>25</v>
      </c>
      <c r="I383" s="11"/>
      <c r="J383" s="3" t="s">
        <v>26</v>
      </c>
      <c r="K383" s="3" t="s">
        <v>28</v>
      </c>
      <c r="L383" s="3" t="s">
        <v>410</v>
      </c>
      <c r="M383" s="3">
        <v>6</v>
      </c>
      <c r="N383" s="5">
        <v>43104</v>
      </c>
      <c r="O383" s="5">
        <v>43106</v>
      </c>
      <c r="P383" s="5">
        <v>43287</v>
      </c>
      <c r="Q383" s="5">
        <v>43287</v>
      </c>
      <c r="R383" s="8">
        <f t="shared" si="88"/>
        <v>43287</v>
      </c>
      <c r="S383" s="11"/>
      <c r="T383" s="11"/>
      <c r="U383" s="11" t="str">
        <f t="shared" si="74"/>
        <v>RN</v>
      </c>
      <c r="V383" s="3">
        <v>743</v>
      </c>
      <c r="W383" s="11">
        <f t="shared" si="75"/>
        <v>638.98</v>
      </c>
      <c r="X383" s="11">
        <f t="shared" si="76"/>
        <v>52.010000000000005</v>
      </c>
      <c r="Y383" s="11">
        <f t="shared" si="77"/>
        <v>14.86</v>
      </c>
      <c r="Z383" s="11">
        <f t="shared" si="89"/>
        <v>37.15</v>
      </c>
      <c r="AA383" s="11">
        <f t="shared" si="78"/>
        <v>0</v>
      </c>
      <c r="AB383" s="11">
        <f t="shared" si="79"/>
        <v>7.0000000000000007E-2</v>
      </c>
      <c r="AC383" s="11">
        <f t="shared" si="80"/>
        <v>52.01</v>
      </c>
      <c r="AD383" s="11">
        <f t="shared" si="81"/>
        <v>8.668333333333333</v>
      </c>
      <c r="AE383" s="11" t="str">
        <f t="shared" si="82"/>
        <v>Paid in full</v>
      </c>
      <c r="AF383" s="11" t="str">
        <f t="shared" si="87"/>
        <v>Not Applicable</v>
      </c>
      <c r="AG383" s="11" t="str">
        <f t="shared" si="83"/>
        <v>Y</v>
      </c>
      <c r="AH383" s="8" t="str">
        <f t="shared" si="84"/>
        <v>N</v>
      </c>
    </row>
    <row r="384" spans="1:34">
      <c r="A384" s="11">
        <v>383</v>
      </c>
      <c r="B384" s="3" t="s">
        <v>21</v>
      </c>
      <c r="C384" s="3" t="s">
        <v>23</v>
      </c>
      <c r="D384" s="3" t="s">
        <v>22</v>
      </c>
      <c r="E384" s="3" t="s">
        <v>24</v>
      </c>
      <c r="F384" s="3">
        <v>85004</v>
      </c>
      <c r="G384" s="3" t="s">
        <v>27</v>
      </c>
      <c r="H384" s="11" t="s">
        <v>25</v>
      </c>
      <c r="I384" s="11"/>
      <c r="J384" s="3" t="s">
        <v>26</v>
      </c>
      <c r="K384" s="3" t="s">
        <v>28</v>
      </c>
      <c r="L384" s="3" t="s">
        <v>411</v>
      </c>
      <c r="M384" s="3">
        <v>6</v>
      </c>
      <c r="N384" s="5">
        <v>43110</v>
      </c>
      <c r="O384" s="5">
        <v>43115</v>
      </c>
      <c r="P384" s="5">
        <v>43296</v>
      </c>
      <c r="Q384" s="5">
        <v>43296</v>
      </c>
      <c r="R384" s="8">
        <f t="shared" si="88"/>
        <v>43296</v>
      </c>
      <c r="S384" s="11"/>
      <c r="T384" s="11"/>
      <c r="U384" s="11" t="str">
        <f t="shared" si="74"/>
        <v>RN</v>
      </c>
      <c r="V384" s="3">
        <v>921</v>
      </c>
      <c r="W384" s="11">
        <f t="shared" si="75"/>
        <v>792.06</v>
      </c>
      <c r="X384" s="11">
        <f t="shared" si="76"/>
        <v>64.470000000000013</v>
      </c>
      <c r="Y384" s="11">
        <f t="shared" si="77"/>
        <v>18.420000000000002</v>
      </c>
      <c r="Z384" s="11">
        <f t="shared" si="89"/>
        <v>46.050000000000004</v>
      </c>
      <c r="AA384" s="11">
        <f t="shared" si="78"/>
        <v>0</v>
      </c>
      <c r="AB384" s="11">
        <f t="shared" si="79"/>
        <v>7.0000000000000007E-2</v>
      </c>
      <c r="AC384" s="11">
        <f t="shared" si="80"/>
        <v>64.47</v>
      </c>
      <c r="AD384" s="11">
        <f t="shared" si="81"/>
        <v>10.744999999999999</v>
      </c>
      <c r="AE384" s="11" t="str">
        <f t="shared" si="82"/>
        <v>Paid in full</v>
      </c>
      <c r="AF384" s="11" t="str">
        <f t="shared" si="87"/>
        <v>Not Applicable</v>
      </c>
      <c r="AG384" s="11" t="str">
        <f t="shared" si="83"/>
        <v>Y</v>
      </c>
      <c r="AH384" s="8" t="str">
        <f t="shared" si="84"/>
        <v>N</v>
      </c>
    </row>
    <row r="385" spans="1:34">
      <c r="A385" s="11">
        <v>384</v>
      </c>
      <c r="B385" s="3" t="s">
        <v>21</v>
      </c>
      <c r="C385" s="3" t="s">
        <v>23</v>
      </c>
      <c r="D385" s="3" t="s">
        <v>22</v>
      </c>
      <c r="E385" s="3" t="s">
        <v>24</v>
      </c>
      <c r="F385" s="3">
        <v>85004</v>
      </c>
      <c r="G385" s="3" t="s">
        <v>27</v>
      </c>
      <c r="H385" s="11" t="s">
        <v>25</v>
      </c>
      <c r="I385" s="11"/>
      <c r="J385" s="3" t="s">
        <v>26</v>
      </c>
      <c r="K385" s="3" t="s">
        <v>28</v>
      </c>
      <c r="L385" s="3" t="s">
        <v>412</v>
      </c>
      <c r="M385" s="3">
        <v>6</v>
      </c>
      <c r="N385" s="5">
        <v>43116</v>
      </c>
      <c r="O385" s="5">
        <v>43120</v>
      </c>
      <c r="P385" s="5">
        <v>43301</v>
      </c>
      <c r="Q385" s="5">
        <v>43301</v>
      </c>
      <c r="R385" s="8">
        <f t="shared" si="88"/>
        <v>43301</v>
      </c>
      <c r="S385" s="11"/>
      <c r="T385" s="11"/>
      <c r="U385" s="11" t="str">
        <f t="shared" si="74"/>
        <v>RN</v>
      </c>
      <c r="V385" s="3">
        <v>953</v>
      </c>
      <c r="W385" s="11">
        <f t="shared" si="75"/>
        <v>819.58</v>
      </c>
      <c r="X385" s="11">
        <f t="shared" si="76"/>
        <v>66.710000000000008</v>
      </c>
      <c r="Y385" s="11">
        <f t="shared" si="77"/>
        <v>19.059999999999999</v>
      </c>
      <c r="Z385" s="11">
        <f t="shared" si="89"/>
        <v>47.650000000000006</v>
      </c>
      <c r="AA385" s="11">
        <f t="shared" si="78"/>
        <v>0</v>
      </c>
      <c r="AB385" s="11">
        <f t="shared" si="79"/>
        <v>7.0000000000000007E-2</v>
      </c>
      <c r="AC385" s="11">
        <f t="shared" si="80"/>
        <v>66.710000000000008</v>
      </c>
      <c r="AD385" s="11">
        <f t="shared" si="81"/>
        <v>11.118333333333334</v>
      </c>
      <c r="AE385" s="11" t="str">
        <f t="shared" si="82"/>
        <v>Paid in full</v>
      </c>
      <c r="AF385" s="11" t="str">
        <f t="shared" si="87"/>
        <v>Not Applicable</v>
      </c>
      <c r="AG385" s="11" t="str">
        <f t="shared" si="83"/>
        <v>Y</v>
      </c>
      <c r="AH385" s="8" t="str">
        <f t="shared" si="84"/>
        <v>N</v>
      </c>
    </row>
    <row r="386" spans="1:34">
      <c r="A386" s="11">
        <v>385</v>
      </c>
      <c r="B386" s="3" t="s">
        <v>21</v>
      </c>
      <c r="C386" s="3" t="s">
        <v>23</v>
      </c>
      <c r="D386" s="3" t="s">
        <v>22</v>
      </c>
      <c r="E386" s="3" t="s">
        <v>24</v>
      </c>
      <c r="F386" s="3">
        <v>85004</v>
      </c>
      <c r="G386" s="3" t="s">
        <v>27</v>
      </c>
      <c r="H386" s="11" t="s">
        <v>25</v>
      </c>
      <c r="I386" s="11"/>
      <c r="J386" s="3" t="s">
        <v>26</v>
      </c>
      <c r="K386" s="3" t="s">
        <v>28</v>
      </c>
      <c r="L386" s="3" t="s">
        <v>413</v>
      </c>
      <c r="M386" s="3">
        <v>6</v>
      </c>
      <c r="N386" s="5">
        <v>43072</v>
      </c>
      <c r="O386" s="5">
        <v>43077</v>
      </c>
      <c r="P386" s="5">
        <v>43259</v>
      </c>
      <c r="Q386" s="5">
        <v>43259</v>
      </c>
      <c r="R386" s="8">
        <f t="shared" si="88"/>
        <v>43259</v>
      </c>
      <c r="S386" s="11"/>
      <c r="T386" s="11"/>
      <c r="U386" s="11" t="str">
        <f t="shared" ref="U386:U449" si="90">IF($S386&lt;&gt;"","CN",IF($R386&lt;&gt;"","RN",IF($R386="","NB")))</f>
        <v>RN</v>
      </c>
      <c r="V386" s="3">
        <v>835</v>
      </c>
      <c r="W386" s="11">
        <f t="shared" ref="W386:W449" si="91">IF($AB386=0.02,$V386*0.91,IF($AB386=0.07,$V386*0.86,IF($AB386=0.03,$V386*0.9,IF($AB386=0.08,$V386*0.85))))</f>
        <v>718.1</v>
      </c>
      <c r="X386" s="11">
        <f t="shared" ref="X386:X401" si="92">V386*0.07</f>
        <v>58.45</v>
      </c>
      <c r="Y386" s="11">
        <f t="shared" ref="Y386:Y449" si="93">IF($O386&lt;&gt;"",$V386*0.02,0)</f>
        <v>16.7</v>
      </c>
      <c r="Z386" s="11">
        <f t="shared" si="89"/>
        <v>41.75</v>
      </c>
      <c r="AA386" s="11">
        <f t="shared" ref="AA386:AA449" si="94">IF($T386&lt;&gt;"",$V386*0.01,0)</f>
        <v>0</v>
      </c>
      <c r="AB386" s="11">
        <f t="shared" ref="AB386:AB449" si="95">IF(AND($Y386&lt;&gt;"",$Z386=0,$AA386=0),0.02,IF(AND($Y386&lt;&gt;"",$Z386&lt;&gt;"",$AA386=0),0.07,IF(AND($Y386&lt;&gt;"",$Z386=0,$AA386&lt;&gt;""),0.03,IF(AND($Y386&lt;&gt;"",$Z386&lt;&gt;"",$AA386&lt;&gt;""),0.08))))</f>
        <v>7.0000000000000007E-2</v>
      </c>
      <c r="AC386" s="11">
        <f t="shared" ref="AC386:AC449" si="96">$Y386+$Z386+$AA386</f>
        <v>58.45</v>
      </c>
      <c r="AD386" s="11">
        <f t="shared" ref="AD386:AD449" si="97">$AC386/$M386</f>
        <v>9.7416666666666671</v>
      </c>
      <c r="AE386" s="11" t="str">
        <f t="shared" ref="AE386:AE449" si="98">IF(OR($U386="NB",$U386="RN"),"Paid in full","Partial Amt Paid")</f>
        <v>Paid in full</v>
      </c>
      <c r="AF386" s="11" t="str">
        <f t="shared" si="87"/>
        <v>Not Applicable</v>
      </c>
      <c r="AG386" s="11" t="str">
        <f t="shared" ref="AG386:AG449" si="99">IF(OR($U386="NB",$U386="RN"),"Y","N")</f>
        <v>Y</v>
      </c>
      <c r="AH386" s="8" t="str">
        <f t="shared" ref="AH386:AH449" si="100">IF(AND($P386&gt;DATEVALUE("31-08-2018"),$U386&lt;&gt;"CN"),"Y","N")</f>
        <v>N</v>
      </c>
    </row>
    <row r="387" spans="1:34">
      <c r="A387" s="11">
        <v>386</v>
      </c>
      <c r="B387" s="3" t="s">
        <v>21</v>
      </c>
      <c r="C387" s="3" t="s">
        <v>23</v>
      </c>
      <c r="D387" s="3" t="s">
        <v>22</v>
      </c>
      <c r="E387" s="3" t="s">
        <v>24</v>
      </c>
      <c r="F387" s="3">
        <v>85004</v>
      </c>
      <c r="G387" s="3" t="s">
        <v>27</v>
      </c>
      <c r="H387" s="11" t="s">
        <v>25</v>
      </c>
      <c r="I387" s="11"/>
      <c r="J387" s="3" t="s">
        <v>26</v>
      </c>
      <c r="K387" s="3" t="s">
        <v>28</v>
      </c>
      <c r="L387" s="3" t="s">
        <v>414</v>
      </c>
      <c r="M387" s="3">
        <v>12</v>
      </c>
      <c r="N387" s="5">
        <v>42949</v>
      </c>
      <c r="O387" s="5">
        <v>42953</v>
      </c>
      <c r="P387" s="5">
        <v>43318</v>
      </c>
      <c r="Q387" s="5">
        <v>43318</v>
      </c>
      <c r="R387" s="8">
        <f t="shared" si="88"/>
        <v>43318</v>
      </c>
      <c r="S387" s="11"/>
      <c r="T387" s="11"/>
      <c r="U387" s="11" t="str">
        <f t="shared" si="90"/>
        <v>RN</v>
      </c>
      <c r="V387" s="3">
        <v>1000</v>
      </c>
      <c r="W387" s="11">
        <f t="shared" si="91"/>
        <v>860</v>
      </c>
      <c r="X387" s="11">
        <f t="shared" si="92"/>
        <v>70</v>
      </c>
      <c r="Y387" s="11">
        <f t="shared" si="93"/>
        <v>20</v>
      </c>
      <c r="Z387" s="11">
        <f t="shared" si="89"/>
        <v>50</v>
      </c>
      <c r="AA387" s="11">
        <f t="shared" si="94"/>
        <v>0</v>
      </c>
      <c r="AB387" s="11">
        <f t="shared" si="95"/>
        <v>7.0000000000000007E-2</v>
      </c>
      <c r="AC387" s="11">
        <f t="shared" si="96"/>
        <v>70</v>
      </c>
      <c r="AD387" s="11">
        <f t="shared" si="97"/>
        <v>5.833333333333333</v>
      </c>
      <c r="AE387" s="11" t="str">
        <f t="shared" si="98"/>
        <v>Paid in full</v>
      </c>
      <c r="AF387" s="11" t="str">
        <f t="shared" si="87"/>
        <v>Not Applicable</v>
      </c>
      <c r="AG387" s="11" t="str">
        <f t="shared" si="99"/>
        <v>Y</v>
      </c>
      <c r="AH387" s="8" t="str">
        <f t="shared" si="100"/>
        <v>N</v>
      </c>
    </row>
    <row r="388" spans="1:34">
      <c r="A388" s="11">
        <v>387</v>
      </c>
      <c r="B388" s="3" t="s">
        <v>21</v>
      </c>
      <c r="C388" s="3" t="s">
        <v>23</v>
      </c>
      <c r="D388" s="3" t="s">
        <v>22</v>
      </c>
      <c r="E388" s="3" t="s">
        <v>24</v>
      </c>
      <c r="F388" s="3">
        <v>85004</v>
      </c>
      <c r="G388" s="3" t="s">
        <v>27</v>
      </c>
      <c r="H388" s="11" t="s">
        <v>25</v>
      </c>
      <c r="I388" s="11"/>
      <c r="J388" s="3" t="s">
        <v>26</v>
      </c>
      <c r="K388" s="3" t="s">
        <v>28</v>
      </c>
      <c r="L388" s="3" t="s">
        <v>415</v>
      </c>
      <c r="M388" s="3">
        <v>6</v>
      </c>
      <c r="N388" s="5">
        <v>42993</v>
      </c>
      <c r="O388" s="5">
        <v>42996</v>
      </c>
      <c r="P388" s="5">
        <v>43177</v>
      </c>
      <c r="Q388" s="5">
        <v>43177</v>
      </c>
      <c r="R388" s="8">
        <f t="shared" si="88"/>
        <v>43177</v>
      </c>
      <c r="S388" s="11"/>
      <c r="T388" s="11"/>
      <c r="U388" s="11" t="str">
        <f t="shared" si="90"/>
        <v>RN</v>
      </c>
      <c r="V388" s="3">
        <v>456</v>
      </c>
      <c r="W388" s="11">
        <f t="shared" si="91"/>
        <v>392.15999999999997</v>
      </c>
      <c r="X388" s="11">
        <f t="shared" si="92"/>
        <v>31.92</v>
      </c>
      <c r="Y388" s="11">
        <f t="shared" si="93"/>
        <v>9.120000000000001</v>
      </c>
      <c r="Z388" s="11">
        <f t="shared" si="89"/>
        <v>22.8</v>
      </c>
      <c r="AA388" s="11">
        <f t="shared" si="94"/>
        <v>0</v>
      </c>
      <c r="AB388" s="11">
        <f t="shared" si="95"/>
        <v>7.0000000000000007E-2</v>
      </c>
      <c r="AC388" s="11">
        <f t="shared" si="96"/>
        <v>31.92</v>
      </c>
      <c r="AD388" s="11">
        <f t="shared" si="97"/>
        <v>5.32</v>
      </c>
      <c r="AE388" s="11" t="str">
        <f t="shared" si="98"/>
        <v>Paid in full</v>
      </c>
      <c r="AF388" s="11" t="str">
        <f t="shared" si="87"/>
        <v>Not Applicable</v>
      </c>
      <c r="AG388" s="11" t="str">
        <f t="shared" si="99"/>
        <v>Y</v>
      </c>
      <c r="AH388" s="8" t="str">
        <f t="shared" si="100"/>
        <v>N</v>
      </c>
    </row>
    <row r="389" spans="1:34">
      <c r="A389" s="11">
        <v>388</v>
      </c>
      <c r="B389" s="3" t="s">
        <v>21</v>
      </c>
      <c r="C389" s="3" t="s">
        <v>23</v>
      </c>
      <c r="D389" s="3" t="s">
        <v>22</v>
      </c>
      <c r="E389" s="3" t="s">
        <v>24</v>
      </c>
      <c r="F389" s="3">
        <v>85004</v>
      </c>
      <c r="G389" s="3" t="s">
        <v>27</v>
      </c>
      <c r="H389" s="11" t="s">
        <v>25</v>
      </c>
      <c r="I389" s="11"/>
      <c r="J389" s="3" t="s">
        <v>26</v>
      </c>
      <c r="K389" s="3" t="s">
        <v>28</v>
      </c>
      <c r="L389" s="3" t="s">
        <v>416</v>
      </c>
      <c r="M389" s="3">
        <v>6</v>
      </c>
      <c r="N389" s="5">
        <v>43024</v>
      </c>
      <c r="O389" s="5">
        <v>43028</v>
      </c>
      <c r="P389" s="5">
        <v>43210</v>
      </c>
      <c r="Q389" s="5">
        <v>43210</v>
      </c>
      <c r="R389" s="8">
        <f t="shared" si="88"/>
        <v>43210</v>
      </c>
      <c r="S389" s="11"/>
      <c r="T389" s="11"/>
      <c r="U389" s="11" t="str">
        <f t="shared" si="90"/>
        <v>RN</v>
      </c>
      <c r="V389" s="3">
        <v>854</v>
      </c>
      <c r="W389" s="11">
        <f t="shared" si="91"/>
        <v>734.43999999999994</v>
      </c>
      <c r="X389" s="11">
        <f t="shared" si="92"/>
        <v>59.780000000000008</v>
      </c>
      <c r="Y389" s="11">
        <f t="shared" si="93"/>
        <v>17.080000000000002</v>
      </c>
      <c r="Z389" s="11">
        <f t="shared" si="89"/>
        <v>42.7</v>
      </c>
      <c r="AA389" s="11">
        <f t="shared" si="94"/>
        <v>0</v>
      </c>
      <c r="AB389" s="11">
        <f t="shared" si="95"/>
        <v>7.0000000000000007E-2</v>
      </c>
      <c r="AC389" s="11">
        <f t="shared" si="96"/>
        <v>59.78</v>
      </c>
      <c r="AD389" s="11">
        <f t="shared" si="97"/>
        <v>9.9633333333333329</v>
      </c>
      <c r="AE389" s="11" t="str">
        <f t="shared" si="98"/>
        <v>Paid in full</v>
      </c>
      <c r="AF389" s="11" t="str">
        <f t="shared" si="87"/>
        <v>Not Applicable</v>
      </c>
      <c r="AG389" s="11" t="str">
        <f t="shared" si="99"/>
        <v>Y</v>
      </c>
      <c r="AH389" s="8" t="str">
        <f t="shared" si="100"/>
        <v>N</v>
      </c>
    </row>
    <row r="390" spans="1:34">
      <c r="A390" s="11">
        <v>389</v>
      </c>
      <c r="B390" s="3" t="s">
        <v>21</v>
      </c>
      <c r="C390" s="3" t="s">
        <v>23</v>
      </c>
      <c r="D390" s="3" t="s">
        <v>22</v>
      </c>
      <c r="E390" s="3" t="s">
        <v>24</v>
      </c>
      <c r="F390" s="3">
        <v>85004</v>
      </c>
      <c r="G390" s="3" t="s">
        <v>27</v>
      </c>
      <c r="H390" s="11" t="s">
        <v>25</v>
      </c>
      <c r="I390" s="11"/>
      <c r="J390" s="3" t="s">
        <v>26</v>
      </c>
      <c r="K390" s="3" t="s">
        <v>28</v>
      </c>
      <c r="L390" s="3" t="s">
        <v>417</v>
      </c>
      <c r="M390" s="3">
        <v>6</v>
      </c>
      <c r="N390" s="5">
        <v>43050</v>
      </c>
      <c r="O390" s="5">
        <v>43054</v>
      </c>
      <c r="P390" s="5">
        <v>43235</v>
      </c>
      <c r="Q390" s="5">
        <v>43235</v>
      </c>
      <c r="R390" s="8">
        <f t="shared" si="88"/>
        <v>43235</v>
      </c>
      <c r="S390" s="11"/>
      <c r="T390" s="11"/>
      <c r="U390" s="11" t="str">
        <f t="shared" si="90"/>
        <v>RN</v>
      </c>
      <c r="V390" s="3">
        <v>786</v>
      </c>
      <c r="W390" s="11">
        <f t="shared" si="91"/>
        <v>675.96</v>
      </c>
      <c r="X390" s="11">
        <f t="shared" si="92"/>
        <v>55.02</v>
      </c>
      <c r="Y390" s="11">
        <f t="shared" si="93"/>
        <v>15.72</v>
      </c>
      <c r="Z390" s="11">
        <f t="shared" si="89"/>
        <v>39.300000000000004</v>
      </c>
      <c r="AA390" s="11">
        <f t="shared" si="94"/>
        <v>0</v>
      </c>
      <c r="AB390" s="11">
        <f t="shared" si="95"/>
        <v>7.0000000000000007E-2</v>
      </c>
      <c r="AC390" s="11">
        <f t="shared" si="96"/>
        <v>55.02</v>
      </c>
      <c r="AD390" s="11">
        <f t="shared" si="97"/>
        <v>9.17</v>
      </c>
      <c r="AE390" s="11" t="str">
        <f t="shared" si="98"/>
        <v>Paid in full</v>
      </c>
      <c r="AF390" s="11" t="str">
        <f t="shared" si="87"/>
        <v>Not Applicable</v>
      </c>
      <c r="AG390" s="11" t="str">
        <f t="shared" si="99"/>
        <v>Y</v>
      </c>
      <c r="AH390" s="8" t="str">
        <f t="shared" si="100"/>
        <v>N</v>
      </c>
    </row>
    <row r="391" spans="1:34">
      <c r="A391" s="11">
        <v>390</v>
      </c>
      <c r="B391" s="3" t="s">
        <v>21</v>
      </c>
      <c r="C391" s="3" t="s">
        <v>23</v>
      </c>
      <c r="D391" s="3" t="s">
        <v>22</v>
      </c>
      <c r="E391" s="3" t="s">
        <v>24</v>
      </c>
      <c r="F391" s="3">
        <v>85004</v>
      </c>
      <c r="G391" s="3" t="s">
        <v>27</v>
      </c>
      <c r="H391" s="11" t="s">
        <v>25</v>
      </c>
      <c r="I391" s="11"/>
      <c r="J391" s="3" t="s">
        <v>26</v>
      </c>
      <c r="K391" s="3" t="s">
        <v>28</v>
      </c>
      <c r="L391" s="3" t="s">
        <v>418</v>
      </c>
      <c r="M391" s="3">
        <v>6</v>
      </c>
      <c r="N391" s="5">
        <v>42964</v>
      </c>
      <c r="O391" s="5">
        <v>42967</v>
      </c>
      <c r="P391" s="5">
        <v>43151</v>
      </c>
      <c r="Q391" s="5">
        <v>43151</v>
      </c>
      <c r="R391" s="8">
        <f t="shared" si="88"/>
        <v>43151</v>
      </c>
      <c r="S391" s="11"/>
      <c r="T391" s="11"/>
      <c r="U391" s="11" t="str">
        <f t="shared" si="90"/>
        <v>RN</v>
      </c>
      <c r="V391" s="3">
        <v>756</v>
      </c>
      <c r="W391" s="11">
        <f t="shared" si="91"/>
        <v>650.16</v>
      </c>
      <c r="X391" s="11">
        <f t="shared" si="92"/>
        <v>52.92</v>
      </c>
      <c r="Y391" s="11">
        <f t="shared" si="93"/>
        <v>15.120000000000001</v>
      </c>
      <c r="Z391" s="11">
        <f t="shared" si="89"/>
        <v>37.800000000000004</v>
      </c>
      <c r="AA391" s="11">
        <f t="shared" si="94"/>
        <v>0</v>
      </c>
      <c r="AB391" s="11">
        <f t="shared" si="95"/>
        <v>7.0000000000000007E-2</v>
      </c>
      <c r="AC391" s="11">
        <f t="shared" si="96"/>
        <v>52.92</v>
      </c>
      <c r="AD391" s="11">
        <f t="shared" si="97"/>
        <v>8.82</v>
      </c>
      <c r="AE391" s="11" t="str">
        <f t="shared" si="98"/>
        <v>Paid in full</v>
      </c>
      <c r="AF391" s="11" t="str">
        <f t="shared" si="87"/>
        <v>Not Applicable</v>
      </c>
      <c r="AG391" s="11" t="str">
        <f t="shared" si="99"/>
        <v>Y</v>
      </c>
      <c r="AH391" s="8" t="str">
        <f t="shared" si="100"/>
        <v>N</v>
      </c>
    </row>
    <row r="392" spans="1:34">
      <c r="A392" s="11">
        <v>391</v>
      </c>
      <c r="B392" s="3" t="s">
        <v>21</v>
      </c>
      <c r="C392" s="3" t="s">
        <v>23</v>
      </c>
      <c r="D392" s="3" t="s">
        <v>22</v>
      </c>
      <c r="E392" s="3" t="s">
        <v>24</v>
      </c>
      <c r="F392" s="3">
        <v>85004</v>
      </c>
      <c r="G392" s="3" t="s">
        <v>27</v>
      </c>
      <c r="H392" s="11" t="s">
        <v>25</v>
      </c>
      <c r="I392" s="11"/>
      <c r="J392" s="3" t="s">
        <v>26</v>
      </c>
      <c r="K392" s="3" t="s">
        <v>28</v>
      </c>
      <c r="L392" s="3" t="s">
        <v>419</v>
      </c>
      <c r="M392" s="3">
        <v>6</v>
      </c>
      <c r="N392" s="5">
        <v>43003</v>
      </c>
      <c r="O392" s="5">
        <v>43008</v>
      </c>
      <c r="P392" s="5">
        <v>43189</v>
      </c>
      <c r="Q392" s="5">
        <v>43189</v>
      </c>
      <c r="R392" s="8">
        <f t="shared" ref="R392:R423" si="101">Q392</f>
        <v>43189</v>
      </c>
      <c r="S392" s="11"/>
      <c r="T392" s="11"/>
      <c r="U392" s="11" t="str">
        <f t="shared" si="90"/>
        <v>RN</v>
      </c>
      <c r="V392" s="3">
        <v>456</v>
      </c>
      <c r="W392" s="11">
        <f t="shared" si="91"/>
        <v>392.15999999999997</v>
      </c>
      <c r="X392" s="11">
        <f t="shared" si="92"/>
        <v>31.92</v>
      </c>
      <c r="Y392" s="11">
        <f t="shared" si="93"/>
        <v>9.120000000000001</v>
      </c>
      <c r="Z392" s="11">
        <f t="shared" si="89"/>
        <v>22.8</v>
      </c>
      <c r="AA392" s="11">
        <f t="shared" si="94"/>
        <v>0</v>
      </c>
      <c r="AB392" s="11">
        <f t="shared" si="95"/>
        <v>7.0000000000000007E-2</v>
      </c>
      <c r="AC392" s="11">
        <f t="shared" si="96"/>
        <v>31.92</v>
      </c>
      <c r="AD392" s="11">
        <f t="shared" si="97"/>
        <v>5.32</v>
      </c>
      <c r="AE392" s="11" t="str">
        <f t="shared" si="98"/>
        <v>Paid in full</v>
      </c>
      <c r="AF392" s="11" t="str">
        <f t="shared" si="87"/>
        <v>Not Applicable</v>
      </c>
      <c r="AG392" s="11" t="str">
        <f t="shared" si="99"/>
        <v>Y</v>
      </c>
      <c r="AH392" s="8" t="str">
        <f t="shared" si="100"/>
        <v>N</v>
      </c>
    </row>
    <row r="393" spans="1:34">
      <c r="A393" s="11">
        <v>392</v>
      </c>
      <c r="B393" s="3" t="s">
        <v>21</v>
      </c>
      <c r="C393" s="3" t="s">
        <v>23</v>
      </c>
      <c r="D393" s="3" t="s">
        <v>22</v>
      </c>
      <c r="E393" s="3" t="s">
        <v>24</v>
      </c>
      <c r="F393" s="3">
        <v>85004</v>
      </c>
      <c r="G393" s="3" t="s">
        <v>27</v>
      </c>
      <c r="H393" s="11" t="s">
        <v>25</v>
      </c>
      <c r="I393" s="11"/>
      <c r="J393" s="3" t="s">
        <v>26</v>
      </c>
      <c r="K393" s="3" t="s">
        <v>28</v>
      </c>
      <c r="L393" s="3" t="s">
        <v>420</v>
      </c>
      <c r="M393" s="3">
        <v>6</v>
      </c>
      <c r="N393" s="5">
        <v>43094</v>
      </c>
      <c r="O393" s="5">
        <v>43099</v>
      </c>
      <c r="P393" s="5">
        <v>43281</v>
      </c>
      <c r="Q393" s="5">
        <v>43281</v>
      </c>
      <c r="R393" s="8">
        <f t="shared" si="101"/>
        <v>43281</v>
      </c>
      <c r="S393" s="11"/>
      <c r="T393" s="11"/>
      <c r="U393" s="11" t="str">
        <f t="shared" si="90"/>
        <v>RN</v>
      </c>
      <c r="V393" s="3">
        <v>865</v>
      </c>
      <c r="W393" s="11">
        <f t="shared" si="91"/>
        <v>743.9</v>
      </c>
      <c r="X393" s="11">
        <f t="shared" si="92"/>
        <v>60.550000000000004</v>
      </c>
      <c r="Y393" s="11">
        <f t="shared" si="93"/>
        <v>17.3</v>
      </c>
      <c r="Z393" s="11">
        <f t="shared" si="89"/>
        <v>43.25</v>
      </c>
      <c r="AA393" s="11">
        <f t="shared" si="94"/>
        <v>0</v>
      </c>
      <c r="AB393" s="11">
        <f t="shared" si="95"/>
        <v>7.0000000000000007E-2</v>
      </c>
      <c r="AC393" s="11">
        <f t="shared" si="96"/>
        <v>60.55</v>
      </c>
      <c r="AD393" s="11">
        <f t="shared" si="97"/>
        <v>10.091666666666667</v>
      </c>
      <c r="AE393" s="11" t="str">
        <f t="shared" si="98"/>
        <v>Paid in full</v>
      </c>
      <c r="AF393" s="11" t="str">
        <f t="shared" si="87"/>
        <v>Not Applicable</v>
      </c>
      <c r="AG393" s="11" t="str">
        <f t="shared" si="99"/>
        <v>Y</v>
      </c>
      <c r="AH393" s="8" t="str">
        <f t="shared" si="100"/>
        <v>N</v>
      </c>
    </row>
    <row r="394" spans="1:34">
      <c r="A394" s="11">
        <v>393</v>
      </c>
      <c r="B394" s="3" t="s">
        <v>21</v>
      </c>
      <c r="C394" s="3" t="s">
        <v>23</v>
      </c>
      <c r="D394" s="3" t="s">
        <v>22</v>
      </c>
      <c r="E394" s="3" t="s">
        <v>24</v>
      </c>
      <c r="F394" s="3">
        <v>85004</v>
      </c>
      <c r="G394" s="3" t="s">
        <v>27</v>
      </c>
      <c r="H394" s="11" t="s">
        <v>25</v>
      </c>
      <c r="I394" s="11"/>
      <c r="J394" s="3" t="s">
        <v>26</v>
      </c>
      <c r="K394" s="3" t="s">
        <v>28</v>
      </c>
      <c r="L394" s="3" t="s">
        <v>421</v>
      </c>
      <c r="M394" s="12">
        <v>6</v>
      </c>
      <c r="N394" s="5">
        <v>42962</v>
      </c>
      <c r="O394" s="5">
        <v>42967</v>
      </c>
      <c r="P394" s="5">
        <v>43151</v>
      </c>
      <c r="Q394" s="5">
        <v>43151</v>
      </c>
      <c r="R394" s="8">
        <f t="shared" si="101"/>
        <v>43151</v>
      </c>
      <c r="S394" s="11"/>
      <c r="T394" s="11"/>
      <c r="U394" s="11" t="str">
        <f t="shared" si="90"/>
        <v>RN</v>
      </c>
      <c r="V394" s="3">
        <v>723</v>
      </c>
      <c r="W394" s="11">
        <f t="shared" si="91"/>
        <v>621.78</v>
      </c>
      <c r="X394" s="11">
        <f t="shared" si="92"/>
        <v>50.610000000000007</v>
      </c>
      <c r="Y394" s="11">
        <f t="shared" si="93"/>
        <v>14.46</v>
      </c>
      <c r="Z394" s="11">
        <f t="shared" si="89"/>
        <v>36.15</v>
      </c>
      <c r="AA394" s="11">
        <f t="shared" si="94"/>
        <v>0</v>
      </c>
      <c r="AB394" s="11">
        <f t="shared" si="95"/>
        <v>7.0000000000000007E-2</v>
      </c>
      <c r="AC394" s="11">
        <f t="shared" si="96"/>
        <v>50.61</v>
      </c>
      <c r="AD394" s="11">
        <f t="shared" si="97"/>
        <v>8.4350000000000005</v>
      </c>
      <c r="AE394" s="11" t="str">
        <f t="shared" si="98"/>
        <v>Paid in full</v>
      </c>
      <c r="AF394" s="11" t="str">
        <f t="shared" si="87"/>
        <v>Not Applicable</v>
      </c>
      <c r="AG394" s="11" t="str">
        <f t="shared" si="99"/>
        <v>Y</v>
      </c>
      <c r="AH394" s="8" t="str">
        <f t="shared" si="100"/>
        <v>N</v>
      </c>
    </row>
    <row r="395" spans="1:34">
      <c r="A395" s="11">
        <v>394</v>
      </c>
      <c r="B395" s="3" t="s">
        <v>21</v>
      </c>
      <c r="C395" s="3" t="s">
        <v>23</v>
      </c>
      <c r="D395" s="3" t="s">
        <v>22</v>
      </c>
      <c r="E395" s="3" t="s">
        <v>24</v>
      </c>
      <c r="F395" s="3">
        <v>85004</v>
      </c>
      <c r="G395" s="3" t="s">
        <v>27</v>
      </c>
      <c r="H395" s="11" t="s">
        <v>25</v>
      </c>
      <c r="I395" s="11"/>
      <c r="J395" s="3" t="s">
        <v>26</v>
      </c>
      <c r="K395" s="3" t="s">
        <v>28</v>
      </c>
      <c r="L395" s="3" t="s">
        <v>422</v>
      </c>
      <c r="M395" s="12">
        <v>6</v>
      </c>
      <c r="N395" s="5">
        <v>43117</v>
      </c>
      <c r="O395" s="5">
        <v>43120</v>
      </c>
      <c r="P395" s="5">
        <v>43301</v>
      </c>
      <c r="Q395" s="5">
        <v>43301</v>
      </c>
      <c r="R395" s="8">
        <f t="shared" si="101"/>
        <v>43301</v>
      </c>
      <c r="S395" s="11"/>
      <c r="T395" s="11"/>
      <c r="U395" s="11" t="str">
        <f t="shared" si="90"/>
        <v>RN</v>
      </c>
      <c r="V395" s="3">
        <v>721</v>
      </c>
      <c r="W395" s="11">
        <f t="shared" si="91"/>
        <v>620.05999999999995</v>
      </c>
      <c r="X395" s="11">
        <f t="shared" si="92"/>
        <v>50.470000000000006</v>
      </c>
      <c r="Y395" s="11">
        <f t="shared" si="93"/>
        <v>14.42</v>
      </c>
      <c r="Z395" s="11">
        <f t="shared" si="89"/>
        <v>36.050000000000004</v>
      </c>
      <c r="AA395" s="11">
        <f t="shared" si="94"/>
        <v>0</v>
      </c>
      <c r="AB395" s="11">
        <f t="shared" si="95"/>
        <v>7.0000000000000007E-2</v>
      </c>
      <c r="AC395" s="11">
        <f t="shared" si="96"/>
        <v>50.470000000000006</v>
      </c>
      <c r="AD395" s="11">
        <f t="shared" si="97"/>
        <v>8.4116666666666671</v>
      </c>
      <c r="AE395" s="11" t="str">
        <f t="shared" si="98"/>
        <v>Paid in full</v>
      </c>
      <c r="AF395" s="11" t="str">
        <f t="shared" si="87"/>
        <v>Not Applicable</v>
      </c>
      <c r="AG395" s="11" t="str">
        <f t="shared" si="99"/>
        <v>Y</v>
      </c>
      <c r="AH395" s="8" t="str">
        <f t="shared" si="100"/>
        <v>N</v>
      </c>
    </row>
    <row r="396" spans="1:34">
      <c r="A396" s="11">
        <v>395</v>
      </c>
      <c r="B396" s="3" t="s">
        <v>21</v>
      </c>
      <c r="C396" s="3" t="s">
        <v>23</v>
      </c>
      <c r="D396" s="3" t="s">
        <v>22</v>
      </c>
      <c r="E396" s="3" t="s">
        <v>24</v>
      </c>
      <c r="F396" s="3">
        <v>85004</v>
      </c>
      <c r="G396" s="3" t="s">
        <v>27</v>
      </c>
      <c r="H396" s="11" t="s">
        <v>25</v>
      </c>
      <c r="I396" s="11"/>
      <c r="J396" s="3" t="s">
        <v>26</v>
      </c>
      <c r="K396" s="3" t="s">
        <v>28</v>
      </c>
      <c r="L396" s="3" t="s">
        <v>423</v>
      </c>
      <c r="M396" s="12">
        <v>6</v>
      </c>
      <c r="N396" s="5">
        <v>43130</v>
      </c>
      <c r="O396" s="5">
        <v>43131</v>
      </c>
      <c r="P396" s="5">
        <v>43312</v>
      </c>
      <c r="Q396" s="5">
        <v>43312</v>
      </c>
      <c r="R396" s="8">
        <f t="shared" si="101"/>
        <v>43312</v>
      </c>
      <c r="S396" s="11"/>
      <c r="T396" s="11"/>
      <c r="U396" s="11" t="str">
        <f t="shared" si="90"/>
        <v>RN</v>
      </c>
      <c r="V396" s="3">
        <v>735</v>
      </c>
      <c r="W396" s="11">
        <f t="shared" si="91"/>
        <v>632.1</v>
      </c>
      <c r="X396" s="11">
        <f t="shared" si="92"/>
        <v>51.45</v>
      </c>
      <c r="Y396" s="11">
        <f t="shared" si="93"/>
        <v>14.700000000000001</v>
      </c>
      <c r="Z396" s="11">
        <f t="shared" si="89"/>
        <v>36.75</v>
      </c>
      <c r="AA396" s="11">
        <f t="shared" si="94"/>
        <v>0</v>
      </c>
      <c r="AB396" s="11">
        <f t="shared" si="95"/>
        <v>7.0000000000000007E-2</v>
      </c>
      <c r="AC396" s="11">
        <f t="shared" si="96"/>
        <v>51.45</v>
      </c>
      <c r="AD396" s="11">
        <f t="shared" si="97"/>
        <v>8.5750000000000011</v>
      </c>
      <c r="AE396" s="11" t="str">
        <f t="shared" si="98"/>
        <v>Paid in full</v>
      </c>
      <c r="AF396" s="11" t="str">
        <f t="shared" si="87"/>
        <v>Not Applicable</v>
      </c>
      <c r="AG396" s="11" t="str">
        <f t="shared" si="99"/>
        <v>Y</v>
      </c>
      <c r="AH396" s="8" t="str">
        <f t="shared" si="100"/>
        <v>N</v>
      </c>
    </row>
    <row r="397" spans="1:34">
      <c r="A397" s="11">
        <v>396</v>
      </c>
      <c r="B397" s="3" t="s">
        <v>21</v>
      </c>
      <c r="C397" s="3" t="s">
        <v>23</v>
      </c>
      <c r="D397" s="3" t="s">
        <v>22</v>
      </c>
      <c r="E397" s="3" t="s">
        <v>24</v>
      </c>
      <c r="F397" s="3">
        <v>85004</v>
      </c>
      <c r="G397" s="3" t="s">
        <v>27</v>
      </c>
      <c r="H397" s="11" t="s">
        <v>25</v>
      </c>
      <c r="I397" s="11"/>
      <c r="J397" s="3" t="s">
        <v>26</v>
      </c>
      <c r="K397" s="3" t="s">
        <v>28</v>
      </c>
      <c r="L397" s="3" t="s">
        <v>424</v>
      </c>
      <c r="M397" s="12">
        <v>6</v>
      </c>
      <c r="N397" s="5">
        <v>43047</v>
      </c>
      <c r="O397" s="5">
        <v>43049</v>
      </c>
      <c r="P397" s="5">
        <v>43230</v>
      </c>
      <c r="Q397" s="5">
        <v>43230</v>
      </c>
      <c r="R397" s="8">
        <f t="shared" si="101"/>
        <v>43230</v>
      </c>
      <c r="S397" s="11"/>
      <c r="T397" s="11"/>
      <c r="U397" s="11" t="str">
        <f t="shared" si="90"/>
        <v>RN</v>
      </c>
      <c r="V397" s="3">
        <v>736</v>
      </c>
      <c r="W397" s="11">
        <f t="shared" si="91"/>
        <v>632.96</v>
      </c>
      <c r="X397" s="11">
        <f t="shared" si="92"/>
        <v>51.52</v>
      </c>
      <c r="Y397" s="11">
        <f t="shared" si="93"/>
        <v>14.72</v>
      </c>
      <c r="Z397" s="11">
        <f t="shared" si="89"/>
        <v>36.800000000000004</v>
      </c>
      <c r="AA397" s="11">
        <f t="shared" si="94"/>
        <v>0</v>
      </c>
      <c r="AB397" s="11">
        <f t="shared" si="95"/>
        <v>7.0000000000000007E-2</v>
      </c>
      <c r="AC397" s="11">
        <f t="shared" si="96"/>
        <v>51.52</v>
      </c>
      <c r="AD397" s="11">
        <f t="shared" si="97"/>
        <v>8.5866666666666678</v>
      </c>
      <c r="AE397" s="11" t="str">
        <f t="shared" si="98"/>
        <v>Paid in full</v>
      </c>
      <c r="AF397" s="11" t="str">
        <f t="shared" si="87"/>
        <v>Not Applicable</v>
      </c>
      <c r="AG397" s="11" t="str">
        <f t="shared" si="99"/>
        <v>Y</v>
      </c>
      <c r="AH397" s="8" t="str">
        <f t="shared" si="100"/>
        <v>N</v>
      </c>
    </row>
    <row r="398" spans="1:34">
      <c r="A398" s="11">
        <v>397</v>
      </c>
      <c r="B398" s="3" t="s">
        <v>21</v>
      </c>
      <c r="C398" s="3" t="s">
        <v>23</v>
      </c>
      <c r="D398" s="3" t="s">
        <v>22</v>
      </c>
      <c r="E398" s="3" t="s">
        <v>24</v>
      </c>
      <c r="F398" s="3">
        <v>85004</v>
      </c>
      <c r="G398" s="3" t="s">
        <v>27</v>
      </c>
      <c r="H398" s="11" t="s">
        <v>25</v>
      </c>
      <c r="I398" s="11"/>
      <c r="J398" s="3" t="s">
        <v>26</v>
      </c>
      <c r="K398" s="3" t="s">
        <v>28</v>
      </c>
      <c r="L398" s="3" t="s">
        <v>425</v>
      </c>
      <c r="M398" s="12">
        <v>6</v>
      </c>
      <c r="N398" s="5">
        <v>43107</v>
      </c>
      <c r="O398" s="5">
        <v>43110</v>
      </c>
      <c r="P398" s="5">
        <v>43291</v>
      </c>
      <c r="Q398" s="5">
        <v>43291</v>
      </c>
      <c r="R398" s="8">
        <f t="shared" si="101"/>
        <v>43291</v>
      </c>
      <c r="S398" s="11"/>
      <c r="T398" s="11"/>
      <c r="U398" s="11" t="str">
        <f t="shared" si="90"/>
        <v>RN</v>
      </c>
      <c r="V398" s="3">
        <v>763</v>
      </c>
      <c r="W398" s="11">
        <f t="shared" si="91"/>
        <v>656.18</v>
      </c>
      <c r="X398" s="11">
        <f t="shared" si="92"/>
        <v>53.410000000000004</v>
      </c>
      <c r="Y398" s="11">
        <f t="shared" si="93"/>
        <v>15.26</v>
      </c>
      <c r="Z398" s="11">
        <f t="shared" si="89"/>
        <v>38.15</v>
      </c>
      <c r="AA398" s="11">
        <f t="shared" si="94"/>
        <v>0</v>
      </c>
      <c r="AB398" s="11">
        <f t="shared" si="95"/>
        <v>7.0000000000000007E-2</v>
      </c>
      <c r="AC398" s="11">
        <f t="shared" si="96"/>
        <v>53.41</v>
      </c>
      <c r="AD398" s="11">
        <f t="shared" si="97"/>
        <v>8.9016666666666655</v>
      </c>
      <c r="AE398" s="11" t="str">
        <f t="shared" si="98"/>
        <v>Paid in full</v>
      </c>
      <c r="AF398" s="11" t="str">
        <f t="shared" si="87"/>
        <v>Not Applicable</v>
      </c>
      <c r="AG398" s="11" t="str">
        <f t="shared" si="99"/>
        <v>Y</v>
      </c>
      <c r="AH398" s="8" t="str">
        <f t="shared" si="100"/>
        <v>N</v>
      </c>
    </row>
    <row r="399" spans="1:34">
      <c r="A399" s="11">
        <v>398</v>
      </c>
      <c r="B399" s="3" t="s">
        <v>21</v>
      </c>
      <c r="C399" s="3" t="s">
        <v>23</v>
      </c>
      <c r="D399" s="3" t="s">
        <v>22</v>
      </c>
      <c r="E399" s="3" t="s">
        <v>24</v>
      </c>
      <c r="F399" s="3">
        <v>85004</v>
      </c>
      <c r="G399" s="3" t="s">
        <v>27</v>
      </c>
      <c r="H399" s="11" t="s">
        <v>25</v>
      </c>
      <c r="I399" s="11"/>
      <c r="J399" s="3" t="s">
        <v>26</v>
      </c>
      <c r="K399" s="3" t="s">
        <v>28</v>
      </c>
      <c r="L399" s="3" t="s">
        <v>426</v>
      </c>
      <c r="M399" s="12">
        <v>6</v>
      </c>
      <c r="N399" s="5">
        <v>43104</v>
      </c>
      <c r="O399" s="5">
        <v>43106</v>
      </c>
      <c r="P399" s="5">
        <v>43287</v>
      </c>
      <c r="Q399" s="5">
        <v>43287</v>
      </c>
      <c r="R399" s="8">
        <f t="shared" si="101"/>
        <v>43287</v>
      </c>
      <c r="S399" s="11"/>
      <c r="T399" s="11"/>
      <c r="U399" s="11" t="str">
        <f t="shared" si="90"/>
        <v>RN</v>
      </c>
      <c r="V399" s="3">
        <v>743</v>
      </c>
      <c r="W399" s="11">
        <f t="shared" si="91"/>
        <v>638.98</v>
      </c>
      <c r="X399" s="11">
        <f t="shared" si="92"/>
        <v>52.010000000000005</v>
      </c>
      <c r="Y399" s="11">
        <f t="shared" si="93"/>
        <v>14.86</v>
      </c>
      <c r="Z399" s="11">
        <f t="shared" ref="Z399:Z430" si="102">IF($R399&lt;&gt;"",$V399*0.05,0)</f>
        <v>37.15</v>
      </c>
      <c r="AA399" s="11">
        <f t="shared" si="94"/>
        <v>0</v>
      </c>
      <c r="AB399" s="11">
        <f t="shared" si="95"/>
        <v>7.0000000000000007E-2</v>
      </c>
      <c r="AC399" s="11">
        <f t="shared" si="96"/>
        <v>52.01</v>
      </c>
      <c r="AD399" s="11">
        <f t="shared" si="97"/>
        <v>8.668333333333333</v>
      </c>
      <c r="AE399" s="11" t="str">
        <f t="shared" si="98"/>
        <v>Paid in full</v>
      </c>
      <c r="AF399" s="11" t="str">
        <f t="shared" si="87"/>
        <v>Not Applicable</v>
      </c>
      <c r="AG399" s="11" t="str">
        <f t="shared" si="99"/>
        <v>Y</v>
      </c>
      <c r="AH399" s="8" t="str">
        <f t="shared" si="100"/>
        <v>N</v>
      </c>
    </row>
    <row r="400" spans="1:34">
      <c r="A400" s="11">
        <v>399</v>
      </c>
      <c r="B400" s="3" t="s">
        <v>21</v>
      </c>
      <c r="C400" s="3" t="s">
        <v>23</v>
      </c>
      <c r="D400" s="3" t="s">
        <v>22</v>
      </c>
      <c r="E400" s="3" t="s">
        <v>24</v>
      </c>
      <c r="F400" s="3">
        <v>85004</v>
      </c>
      <c r="G400" s="3" t="s">
        <v>27</v>
      </c>
      <c r="H400" s="11" t="s">
        <v>25</v>
      </c>
      <c r="I400" s="11"/>
      <c r="J400" s="3" t="s">
        <v>26</v>
      </c>
      <c r="K400" s="3" t="s">
        <v>28</v>
      </c>
      <c r="L400" s="3" t="s">
        <v>427</v>
      </c>
      <c r="M400" s="12">
        <v>6</v>
      </c>
      <c r="N400" s="5">
        <v>43110</v>
      </c>
      <c r="O400" s="5">
        <v>43115</v>
      </c>
      <c r="P400" s="5">
        <v>43296</v>
      </c>
      <c r="Q400" s="5">
        <v>43296</v>
      </c>
      <c r="R400" s="8">
        <f t="shared" si="101"/>
        <v>43296</v>
      </c>
      <c r="S400" s="11"/>
      <c r="T400" s="11"/>
      <c r="U400" s="11" t="str">
        <f t="shared" si="90"/>
        <v>RN</v>
      </c>
      <c r="V400" s="3">
        <v>921</v>
      </c>
      <c r="W400" s="11">
        <f t="shared" si="91"/>
        <v>792.06</v>
      </c>
      <c r="X400" s="11">
        <f t="shared" si="92"/>
        <v>64.470000000000013</v>
      </c>
      <c r="Y400" s="11">
        <f t="shared" si="93"/>
        <v>18.420000000000002</v>
      </c>
      <c r="Z400" s="11">
        <f t="shared" si="102"/>
        <v>46.050000000000004</v>
      </c>
      <c r="AA400" s="11">
        <f t="shared" si="94"/>
        <v>0</v>
      </c>
      <c r="AB400" s="11">
        <f t="shared" si="95"/>
        <v>7.0000000000000007E-2</v>
      </c>
      <c r="AC400" s="11">
        <f t="shared" si="96"/>
        <v>64.47</v>
      </c>
      <c r="AD400" s="11">
        <f t="shared" si="97"/>
        <v>10.744999999999999</v>
      </c>
      <c r="AE400" s="11" t="str">
        <f t="shared" si="98"/>
        <v>Paid in full</v>
      </c>
      <c r="AF400" s="11" t="str">
        <f t="shared" si="87"/>
        <v>Not Applicable</v>
      </c>
      <c r="AG400" s="11" t="str">
        <f t="shared" si="99"/>
        <v>Y</v>
      </c>
      <c r="AH400" s="8" t="str">
        <f t="shared" si="100"/>
        <v>N</v>
      </c>
    </row>
    <row r="401" spans="1:34">
      <c r="A401" s="11">
        <v>400</v>
      </c>
      <c r="B401" s="3" t="s">
        <v>21</v>
      </c>
      <c r="C401" s="3" t="s">
        <v>23</v>
      </c>
      <c r="D401" s="3" t="s">
        <v>22</v>
      </c>
      <c r="E401" s="3" t="s">
        <v>24</v>
      </c>
      <c r="F401" s="3">
        <v>85004</v>
      </c>
      <c r="G401" s="3" t="s">
        <v>27</v>
      </c>
      <c r="H401" s="11" t="s">
        <v>25</v>
      </c>
      <c r="I401" s="11"/>
      <c r="J401" s="3" t="s">
        <v>26</v>
      </c>
      <c r="K401" s="3" t="s">
        <v>28</v>
      </c>
      <c r="L401" s="3" t="s">
        <v>428</v>
      </c>
      <c r="M401" s="12">
        <v>6</v>
      </c>
      <c r="N401" s="5">
        <v>43117</v>
      </c>
      <c r="O401" s="5">
        <v>43120</v>
      </c>
      <c r="P401" s="5">
        <v>43301</v>
      </c>
      <c r="Q401" s="5">
        <v>43301</v>
      </c>
      <c r="R401" s="8">
        <f t="shared" si="101"/>
        <v>43301</v>
      </c>
      <c r="S401" s="11"/>
      <c r="T401" s="11"/>
      <c r="U401" s="11" t="str">
        <f t="shared" si="90"/>
        <v>RN</v>
      </c>
      <c r="V401" s="3">
        <v>721</v>
      </c>
      <c r="W401" s="11">
        <f t="shared" si="91"/>
        <v>620.05999999999995</v>
      </c>
      <c r="X401" s="11">
        <f t="shared" si="92"/>
        <v>50.470000000000006</v>
      </c>
      <c r="Y401" s="11">
        <f t="shared" si="93"/>
        <v>14.42</v>
      </c>
      <c r="Z401" s="11">
        <f t="shared" si="102"/>
        <v>36.050000000000004</v>
      </c>
      <c r="AA401" s="11">
        <f t="shared" si="94"/>
        <v>0</v>
      </c>
      <c r="AB401" s="11">
        <f t="shared" si="95"/>
        <v>7.0000000000000007E-2</v>
      </c>
      <c r="AC401" s="11">
        <f t="shared" si="96"/>
        <v>50.470000000000006</v>
      </c>
      <c r="AD401" s="11">
        <f t="shared" si="97"/>
        <v>8.4116666666666671</v>
      </c>
      <c r="AE401" s="11" t="str">
        <f t="shared" si="98"/>
        <v>Paid in full</v>
      </c>
      <c r="AF401" s="11" t="str">
        <f t="shared" si="87"/>
        <v>Not Applicable</v>
      </c>
      <c r="AG401" s="11" t="str">
        <f t="shared" si="99"/>
        <v>Y</v>
      </c>
      <c r="AH401" s="8" t="str">
        <f t="shared" si="100"/>
        <v>N</v>
      </c>
    </row>
    <row r="402" spans="1:34">
      <c r="A402" s="11">
        <v>401</v>
      </c>
      <c r="B402" s="3" t="s">
        <v>21</v>
      </c>
      <c r="C402" s="3" t="s">
        <v>23</v>
      </c>
      <c r="D402" s="3" t="s">
        <v>22</v>
      </c>
      <c r="E402" s="3" t="s">
        <v>24</v>
      </c>
      <c r="F402" s="3">
        <v>85004</v>
      </c>
      <c r="G402" s="3" t="s">
        <v>27</v>
      </c>
      <c r="H402" s="11" t="s">
        <v>25</v>
      </c>
      <c r="I402" s="11"/>
      <c r="J402" s="3" t="s">
        <v>26</v>
      </c>
      <c r="K402" s="3" t="s">
        <v>28</v>
      </c>
      <c r="L402" s="3" t="s">
        <v>438</v>
      </c>
      <c r="M402" s="3">
        <v>18</v>
      </c>
      <c r="N402" s="5">
        <v>42967</v>
      </c>
      <c r="O402" s="5">
        <v>42973</v>
      </c>
      <c r="P402" s="5">
        <v>43522</v>
      </c>
      <c r="Q402" s="5">
        <v>43522</v>
      </c>
      <c r="R402" s="8">
        <v>43157</v>
      </c>
      <c r="S402" s="11"/>
      <c r="T402" s="11"/>
      <c r="U402" s="11" t="str">
        <f t="shared" si="90"/>
        <v>RN</v>
      </c>
      <c r="V402" s="11">
        <v>1589</v>
      </c>
      <c r="W402" s="11">
        <f t="shared" si="91"/>
        <v>1366.54</v>
      </c>
      <c r="X402" s="11">
        <f t="shared" ref="X402:X433" si="103">$V402*0.07</f>
        <v>111.23</v>
      </c>
      <c r="Y402" s="11">
        <f t="shared" si="93"/>
        <v>31.78</v>
      </c>
      <c r="Z402" s="11">
        <f t="shared" si="102"/>
        <v>79.45</v>
      </c>
      <c r="AA402" s="11">
        <f t="shared" si="94"/>
        <v>0</v>
      </c>
      <c r="AB402" s="11">
        <f t="shared" si="95"/>
        <v>7.0000000000000007E-2</v>
      </c>
      <c r="AC402" s="11">
        <f t="shared" si="96"/>
        <v>111.23</v>
      </c>
      <c r="AD402" s="13">
        <f t="shared" si="97"/>
        <v>6.179444444444445</v>
      </c>
      <c r="AE402" s="11" t="str">
        <f t="shared" si="98"/>
        <v>Paid in full</v>
      </c>
      <c r="AF402" s="11" t="str">
        <f t="shared" ref="AF402:AF433" si="104">IF($S402&lt;&gt;"","Missed Comm","Not Applicable")</f>
        <v>Not Applicable</v>
      </c>
      <c r="AG402" s="11" t="str">
        <f t="shared" si="99"/>
        <v>Y</v>
      </c>
      <c r="AH402" s="8" t="str">
        <f t="shared" si="100"/>
        <v>Y</v>
      </c>
    </row>
    <row r="403" spans="1:34">
      <c r="A403" s="11">
        <v>402</v>
      </c>
      <c r="B403" s="3" t="s">
        <v>21</v>
      </c>
      <c r="C403" s="3" t="s">
        <v>23</v>
      </c>
      <c r="D403" s="3" t="s">
        <v>22</v>
      </c>
      <c r="E403" s="3" t="s">
        <v>24</v>
      </c>
      <c r="F403" s="3">
        <v>85004</v>
      </c>
      <c r="G403" s="3" t="s">
        <v>27</v>
      </c>
      <c r="H403" s="11" t="s">
        <v>25</v>
      </c>
      <c r="I403" s="11"/>
      <c r="J403" s="3" t="s">
        <v>26</v>
      </c>
      <c r="K403" s="3" t="s">
        <v>28</v>
      </c>
      <c r="L403" s="3" t="s">
        <v>439</v>
      </c>
      <c r="M403" s="3">
        <v>18</v>
      </c>
      <c r="N403" s="5">
        <v>42954</v>
      </c>
      <c r="O403" s="5">
        <v>42957</v>
      </c>
      <c r="P403" s="5">
        <v>43506</v>
      </c>
      <c r="Q403" s="5">
        <v>43506</v>
      </c>
      <c r="R403" s="8">
        <v>43141</v>
      </c>
      <c r="S403" s="11"/>
      <c r="T403" s="11"/>
      <c r="U403" s="11" t="str">
        <f t="shared" si="90"/>
        <v>RN</v>
      </c>
      <c r="V403" s="11">
        <v>1758</v>
      </c>
      <c r="W403" s="11">
        <f t="shared" si="91"/>
        <v>1511.8799999999999</v>
      </c>
      <c r="X403" s="11">
        <f t="shared" si="103"/>
        <v>123.06000000000002</v>
      </c>
      <c r="Y403" s="11">
        <f t="shared" si="93"/>
        <v>35.160000000000004</v>
      </c>
      <c r="Z403" s="11">
        <f t="shared" si="102"/>
        <v>87.9</v>
      </c>
      <c r="AA403" s="11">
        <f t="shared" si="94"/>
        <v>0</v>
      </c>
      <c r="AB403" s="11">
        <f t="shared" si="95"/>
        <v>7.0000000000000007E-2</v>
      </c>
      <c r="AC403" s="11">
        <f t="shared" si="96"/>
        <v>123.06</v>
      </c>
      <c r="AD403" s="13">
        <f t="shared" si="97"/>
        <v>6.8366666666666669</v>
      </c>
      <c r="AE403" s="11" t="str">
        <f t="shared" si="98"/>
        <v>Paid in full</v>
      </c>
      <c r="AF403" s="11" t="str">
        <f t="shared" si="104"/>
        <v>Not Applicable</v>
      </c>
      <c r="AG403" s="11" t="str">
        <f t="shared" si="99"/>
        <v>Y</v>
      </c>
      <c r="AH403" s="8" t="str">
        <f t="shared" si="100"/>
        <v>Y</v>
      </c>
    </row>
    <row r="404" spans="1:34">
      <c r="A404" s="11">
        <v>403</v>
      </c>
      <c r="B404" s="3" t="s">
        <v>21</v>
      </c>
      <c r="C404" s="3" t="s">
        <v>23</v>
      </c>
      <c r="D404" s="3" t="s">
        <v>22</v>
      </c>
      <c r="E404" s="3" t="s">
        <v>24</v>
      </c>
      <c r="F404" s="3">
        <v>85004</v>
      </c>
      <c r="G404" s="3" t="s">
        <v>27</v>
      </c>
      <c r="H404" s="11" t="s">
        <v>25</v>
      </c>
      <c r="I404" s="11"/>
      <c r="J404" s="3" t="s">
        <v>26</v>
      </c>
      <c r="K404" s="3" t="s">
        <v>28</v>
      </c>
      <c r="L404" s="3" t="s">
        <v>440</v>
      </c>
      <c r="M404" s="3">
        <v>18</v>
      </c>
      <c r="N404" s="5">
        <v>42979</v>
      </c>
      <c r="O404" s="5">
        <v>42986</v>
      </c>
      <c r="P404" s="5">
        <v>43532</v>
      </c>
      <c r="Q404" s="5">
        <v>43532</v>
      </c>
      <c r="R404" s="8">
        <v>43167</v>
      </c>
      <c r="S404" s="11"/>
      <c r="T404" s="11"/>
      <c r="U404" s="11" t="str">
        <f t="shared" si="90"/>
        <v>RN</v>
      </c>
      <c r="V404" s="11">
        <v>1896</v>
      </c>
      <c r="W404" s="11">
        <f t="shared" si="91"/>
        <v>1630.56</v>
      </c>
      <c r="X404" s="11">
        <f t="shared" si="103"/>
        <v>132.72</v>
      </c>
      <c r="Y404" s="11">
        <f t="shared" si="93"/>
        <v>37.92</v>
      </c>
      <c r="Z404" s="11">
        <f t="shared" si="102"/>
        <v>94.800000000000011</v>
      </c>
      <c r="AA404" s="11">
        <f t="shared" si="94"/>
        <v>0</v>
      </c>
      <c r="AB404" s="11">
        <f t="shared" si="95"/>
        <v>7.0000000000000007E-2</v>
      </c>
      <c r="AC404" s="11">
        <f t="shared" si="96"/>
        <v>132.72000000000003</v>
      </c>
      <c r="AD404" s="13">
        <f t="shared" si="97"/>
        <v>7.3733333333333348</v>
      </c>
      <c r="AE404" s="11" t="str">
        <f t="shared" si="98"/>
        <v>Paid in full</v>
      </c>
      <c r="AF404" s="11" t="str">
        <f t="shared" si="104"/>
        <v>Not Applicable</v>
      </c>
      <c r="AG404" s="11" t="str">
        <f t="shared" si="99"/>
        <v>Y</v>
      </c>
      <c r="AH404" s="8" t="str">
        <f t="shared" si="100"/>
        <v>Y</v>
      </c>
    </row>
    <row r="405" spans="1:34">
      <c r="A405" s="11">
        <v>404</v>
      </c>
      <c r="B405" s="3" t="s">
        <v>21</v>
      </c>
      <c r="C405" s="3" t="s">
        <v>23</v>
      </c>
      <c r="D405" s="3" t="s">
        <v>22</v>
      </c>
      <c r="E405" s="3" t="s">
        <v>24</v>
      </c>
      <c r="F405" s="3">
        <v>85004</v>
      </c>
      <c r="G405" s="3" t="s">
        <v>27</v>
      </c>
      <c r="H405" s="11" t="s">
        <v>25</v>
      </c>
      <c r="I405" s="11"/>
      <c r="J405" s="3" t="s">
        <v>26</v>
      </c>
      <c r="K405" s="3" t="s">
        <v>28</v>
      </c>
      <c r="L405" s="3" t="s">
        <v>441</v>
      </c>
      <c r="M405" s="3">
        <v>18</v>
      </c>
      <c r="N405" s="5">
        <v>43003</v>
      </c>
      <c r="O405" s="5">
        <v>43008</v>
      </c>
      <c r="P405" s="5">
        <v>43554</v>
      </c>
      <c r="Q405" s="5">
        <v>43554</v>
      </c>
      <c r="R405" s="8">
        <v>43189</v>
      </c>
      <c r="S405" s="11"/>
      <c r="T405" s="11"/>
      <c r="U405" s="11" t="str">
        <f t="shared" si="90"/>
        <v>RN</v>
      </c>
      <c r="V405" s="11">
        <v>1698</v>
      </c>
      <c r="W405" s="11">
        <f t="shared" si="91"/>
        <v>1460.28</v>
      </c>
      <c r="X405" s="11">
        <f t="shared" si="103"/>
        <v>118.86000000000001</v>
      </c>
      <c r="Y405" s="11">
        <f t="shared" si="93"/>
        <v>33.96</v>
      </c>
      <c r="Z405" s="11">
        <f t="shared" si="102"/>
        <v>84.9</v>
      </c>
      <c r="AA405" s="11">
        <f t="shared" si="94"/>
        <v>0</v>
      </c>
      <c r="AB405" s="11">
        <f t="shared" si="95"/>
        <v>7.0000000000000007E-2</v>
      </c>
      <c r="AC405" s="11">
        <f t="shared" si="96"/>
        <v>118.86000000000001</v>
      </c>
      <c r="AD405" s="13">
        <f t="shared" si="97"/>
        <v>6.6033333333333344</v>
      </c>
      <c r="AE405" s="11" t="str">
        <f t="shared" si="98"/>
        <v>Paid in full</v>
      </c>
      <c r="AF405" s="11" t="str">
        <f t="shared" si="104"/>
        <v>Not Applicable</v>
      </c>
      <c r="AG405" s="11" t="str">
        <f t="shared" si="99"/>
        <v>Y</v>
      </c>
      <c r="AH405" s="8" t="str">
        <f t="shared" si="100"/>
        <v>Y</v>
      </c>
    </row>
    <row r="406" spans="1:34">
      <c r="A406" s="11">
        <v>405</v>
      </c>
      <c r="B406" s="3" t="s">
        <v>21</v>
      </c>
      <c r="C406" s="3" t="s">
        <v>23</v>
      </c>
      <c r="D406" s="3" t="s">
        <v>22</v>
      </c>
      <c r="E406" s="3" t="s">
        <v>24</v>
      </c>
      <c r="F406" s="3">
        <v>85004</v>
      </c>
      <c r="G406" s="3" t="s">
        <v>27</v>
      </c>
      <c r="H406" s="11" t="s">
        <v>25</v>
      </c>
      <c r="I406" s="11"/>
      <c r="J406" s="3" t="s">
        <v>26</v>
      </c>
      <c r="K406" s="3" t="s">
        <v>28</v>
      </c>
      <c r="L406" s="3" t="s">
        <v>442</v>
      </c>
      <c r="M406" s="3">
        <v>18</v>
      </c>
      <c r="N406" s="5">
        <v>43011</v>
      </c>
      <c r="O406" s="5">
        <v>43017</v>
      </c>
      <c r="P406" s="5">
        <v>43564</v>
      </c>
      <c r="Q406" s="5">
        <v>43564</v>
      </c>
      <c r="R406" s="8">
        <v>43199</v>
      </c>
      <c r="S406" s="11"/>
      <c r="T406" s="11"/>
      <c r="U406" s="11" t="str">
        <f t="shared" si="90"/>
        <v>RN</v>
      </c>
      <c r="V406" s="11">
        <v>1987</v>
      </c>
      <c r="W406" s="11">
        <f t="shared" si="91"/>
        <v>1708.82</v>
      </c>
      <c r="X406" s="11">
        <f t="shared" si="103"/>
        <v>139.09</v>
      </c>
      <c r="Y406" s="11">
        <f t="shared" si="93"/>
        <v>39.74</v>
      </c>
      <c r="Z406" s="11">
        <f t="shared" si="102"/>
        <v>99.350000000000009</v>
      </c>
      <c r="AA406" s="11">
        <f t="shared" si="94"/>
        <v>0</v>
      </c>
      <c r="AB406" s="11">
        <f t="shared" si="95"/>
        <v>7.0000000000000007E-2</v>
      </c>
      <c r="AC406" s="11">
        <f t="shared" si="96"/>
        <v>139.09</v>
      </c>
      <c r="AD406" s="13">
        <f t="shared" si="97"/>
        <v>7.7272222222222222</v>
      </c>
      <c r="AE406" s="11" t="str">
        <f t="shared" si="98"/>
        <v>Paid in full</v>
      </c>
      <c r="AF406" s="11" t="str">
        <f t="shared" si="104"/>
        <v>Not Applicable</v>
      </c>
      <c r="AG406" s="11" t="str">
        <f t="shared" si="99"/>
        <v>Y</v>
      </c>
      <c r="AH406" s="8" t="str">
        <f t="shared" si="100"/>
        <v>Y</v>
      </c>
    </row>
    <row r="407" spans="1:34">
      <c r="A407" s="11">
        <v>406</v>
      </c>
      <c r="B407" s="3" t="s">
        <v>21</v>
      </c>
      <c r="C407" s="3" t="s">
        <v>23</v>
      </c>
      <c r="D407" s="3" t="s">
        <v>22</v>
      </c>
      <c r="E407" s="3" t="s">
        <v>24</v>
      </c>
      <c r="F407" s="3">
        <v>85004</v>
      </c>
      <c r="G407" s="3" t="s">
        <v>27</v>
      </c>
      <c r="H407" s="11" t="s">
        <v>25</v>
      </c>
      <c r="I407" s="11"/>
      <c r="J407" s="3" t="s">
        <v>26</v>
      </c>
      <c r="K407" s="3" t="s">
        <v>28</v>
      </c>
      <c r="L407" s="3" t="s">
        <v>443</v>
      </c>
      <c r="M407" s="3">
        <v>18</v>
      </c>
      <c r="N407" s="5">
        <v>43032</v>
      </c>
      <c r="O407" s="5">
        <v>43035</v>
      </c>
      <c r="P407" s="5">
        <v>43582</v>
      </c>
      <c r="Q407" s="5">
        <v>43582</v>
      </c>
      <c r="R407" s="8">
        <v>43217</v>
      </c>
      <c r="S407" s="11"/>
      <c r="T407" s="11"/>
      <c r="U407" s="11" t="str">
        <f t="shared" si="90"/>
        <v>RN</v>
      </c>
      <c r="V407" s="11">
        <v>1587</v>
      </c>
      <c r="W407" s="11">
        <f t="shared" si="91"/>
        <v>1364.82</v>
      </c>
      <c r="X407" s="11">
        <f t="shared" si="103"/>
        <v>111.09000000000002</v>
      </c>
      <c r="Y407" s="11">
        <f t="shared" si="93"/>
        <v>31.740000000000002</v>
      </c>
      <c r="Z407" s="11">
        <f t="shared" si="102"/>
        <v>79.350000000000009</v>
      </c>
      <c r="AA407" s="11">
        <f t="shared" si="94"/>
        <v>0</v>
      </c>
      <c r="AB407" s="11">
        <f t="shared" si="95"/>
        <v>7.0000000000000007E-2</v>
      </c>
      <c r="AC407" s="11">
        <f t="shared" si="96"/>
        <v>111.09</v>
      </c>
      <c r="AD407" s="13">
        <f t="shared" si="97"/>
        <v>6.1716666666666669</v>
      </c>
      <c r="AE407" s="11" t="str">
        <f t="shared" si="98"/>
        <v>Paid in full</v>
      </c>
      <c r="AF407" s="11" t="str">
        <f t="shared" si="104"/>
        <v>Not Applicable</v>
      </c>
      <c r="AG407" s="11" t="str">
        <f t="shared" si="99"/>
        <v>Y</v>
      </c>
      <c r="AH407" s="8" t="str">
        <f t="shared" si="100"/>
        <v>Y</v>
      </c>
    </row>
    <row r="408" spans="1:34">
      <c r="A408" s="11">
        <v>407</v>
      </c>
      <c r="B408" s="3" t="s">
        <v>21</v>
      </c>
      <c r="C408" s="3" t="s">
        <v>23</v>
      </c>
      <c r="D408" s="3" t="s">
        <v>22</v>
      </c>
      <c r="E408" s="3" t="s">
        <v>24</v>
      </c>
      <c r="F408" s="3">
        <v>85004</v>
      </c>
      <c r="G408" s="3" t="s">
        <v>27</v>
      </c>
      <c r="H408" s="11" t="s">
        <v>25</v>
      </c>
      <c r="I408" s="11"/>
      <c r="J408" s="3" t="s">
        <v>26</v>
      </c>
      <c r="K408" s="3" t="s">
        <v>28</v>
      </c>
      <c r="L408" s="3" t="s">
        <v>444</v>
      </c>
      <c r="M408" s="3">
        <v>18</v>
      </c>
      <c r="N408" s="5">
        <v>43052</v>
      </c>
      <c r="O408" s="5">
        <v>43057</v>
      </c>
      <c r="P408" s="5">
        <v>43603</v>
      </c>
      <c r="Q408" s="5">
        <v>43603</v>
      </c>
      <c r="R408" s="8">
        <v>43238</v>
      </c>
      <c r="S408" s="11"/>
      <c r="T408" s="11"/>
      <c r="U408" s="11" t="str">
        <f t="shared" si="90"/>
        <v>RN</v>
      </c>
      <c r="V408" s="11">
        <v>1589</v>
      </c>
      <c r="W408" s="11">
        <f t="shared" si="91"/>
        <v>1366.54</v>
      </c>
      <c r="X408" s="11">
        <f t="shared" si="103"/>
        <v>111.23</v>
      </c>
      <c r="Y408" s="11">
        <f t="shared" si="93"/>
        <v>31.78</v>
      </c>
      <c r="Z408" s="11">
        <f t="shared" si="102"/>
        <v>79.45</v>
      </c>
      <c r="AA408" s="11">
        <f t="shared" si="94"/>
        <v>0</v>
      </c>
      <c r="AB408" s="11">
        <f t="shared" si="95"/>
        <v>7.0000000000000007E-2</v>
      </c>
      <c r="AC408" s="11">
        <f t="shared" si="96"/>
        <v>111.23</v>
      </c>
      <c r="AD408" s="13">
        <f t="shared" si="97"/>
        <v>6.179444444444445</v>
      </c>
      <c r="AE408" s="11" t="str">
        <f t="shared" si="98"/>
        <v>Paid in full</v>
      </c>
      <c r="AF408" s="11" t="str">
        <f t="shared" si="104"/>
        <v>Not Applicable</v>
      </c>
      <c r="AG408" s="11" t="str">
        <f t="shared" si="99"/>
        <v>Y</v>
      </c>
      <c r="AH408" s="8" t="str">
        <f t="shared" si="100"/>
        <v>Y</v>
      </c>
    </row>
    <row r="409" spans="1:34">
      <c r="A409" s="11">
        <v>408</v>
      </c>
      <c r="B409" s="3" t="s">
        <v>21</v>
      </c>
      <c r="C409" s="3" t="s">
        <v>23</v>
      </c>
      <c r="D409" s="3" t="s">
        <v>22</v>
      </c>
      <c r="E409" s="3" t="s">
        <v>24</v>
      </c>
      <c r="F409" s="3">
        <v>85004</v>
      </c>
      <c r="G409" s="3" t="s">
        <v>27</v>
      </c>
      <c r="H409" s="11" t="s">
        <v>25</v>
      </c>
      <c r="I409" s="11"/>
      <c r="J409" s="3" t="s">
        <v>26</v>
      </c>
      <c r="K409" s="3" t="s">
        <v>28</v>
      </c>
      <c r="L409" s="3" t="s">
        <v>445</v>
      </c>
      <c r="M409" s="3">
        <v>18</v>
      </c>
      <c r="N409" s="5">
        <v>43058</v>
      </c>
      <c r="O409" s="5">
        <v>43061</v>
      </c>
      <c r="P409" s="5">
        <v>43607</v>
      </c>
      <c r="Q409" s="5">
        <v>43607</v>
      </c>
      <c r="R409" s="8">
        <v>43242</v>
      </c>
      <c r="S409" s="11"/>
      <c r="T409" s="11"/>
      <c r="U409" s="11" t="str">
        <f t="shared" si="90"/>
        <v>RN</v>
      </c>
      <c r="V409" s="11">
        <v>1569</v>
      </c>
      <c r="W409" s="11">
        <f t="shared" si="91"/>
        <v>1349.34</v>
      </c>
      <c r="X409" s="11">
        <f t="shared" si="103"/>
        <v>109.83000000000001</v>
      </c>
      <c r="Y409" s="11">
        <f t="shared" si="93"/>
        <v>31.38</v>
      </c>
      <c r="Z409" s="11">
        <f t="shared" si="102"/>
        <v>78.45</v>
      </c>
      <c r="AA409" s="11">
        <f t="shared" si="94"/>
        <v>0</v>
      </c>
      <c r="AB409" s="11">
        <f t="shared" si="95"/>
        <v>7.0000000000000007E-2</v>
      </c>
      <c r="AC409" s="11">
        <f t="shared" si="96"/>
        <v>109.83</v>
      </c>
      <c r="AD409" s="13">
        <f t="shared" si="97"/>
        <v>6.1016666666666666</v>
      </c>
      <c r="AE409" s="11" t="str">
        <f t="shared" si="98"/>
        <v>Paid in full</v>
      </c>
      <c r="AF409" s="11" t="str">
        <f t="shared" si="104"/>
        <v>Not Applicable</v>
      </c>
      <c r="AG409" s="11" t="str">
        <f t="shared" si="99"/>
        <v>Y</v>
      </c>
      <c r="AH409" s="8" t="str">
        <f t="shared" si="100"/>
        <v>Y</v>
      </c>
    </row>
    <row r="410" spans="1:34">
      <c r="A410" s="11">
        <v>409</v>
      </c>
      <c r="B410" s="3" t="s">
        <v>21</v>
      </c>
      <c r="C410" s="3" t="s">
        <v>23</v>
      </c>
      <c r="D410" s="3" t="s">
        <v>22</v>
      </c>
      <c r="E410" s="3" t="s">
        <v>24</v>
      </c>
      <c r="F410" s="3">
        <v>85004</v>
      </c>
      <c r="G410" s="3" t="s">
        <v>27</v>
      </c>
      <c r="H410" s="11" t="s">
        <v>25</v>
      </c>
      <c r="I410" s="11"/>
      <c r="J410" s="3" t="s">
        <v>26</v>
      </c>
      <c r="K410" s="3" t="s">
        <v>28</v>
      </c>
      <c r="L410" s="3" t="s">
        <v>446</v>
      </c>
      <c r="M410" s="3">
        <v>18</v>
      </c>
      <c r="N410" s="5">
        <v>43075</v>
      </c>
      <c r="O410" s="5">
        <v>43079</v>
      </c>
      <c r="P410" s="5">
        <v>43626</v>
      </c>
      <c r="Q410" s="5">
        <v>43626</v>
      </c>
      <c r="R410" s="8">
        <v>43261</v>
      </c>
      <c r="S410" s="11"/>
      <c r="T410" s="11"/>
      <c r="U410" s="11" t="str">
        <f t="shared" si="90"/>
        <v>RN</v>
      </c>
      <c r="V410" s="11">
        <v>1879</v>
      </c>
      <c r="W410" s="11">
        <f t="shared" si="91"/>
        <v>1615.94</v>
      </c>
      <c r="X410" s="11">
        <f t="shared" si="103"/>
        <v>131.53</v>
      </c>
      <c r="Y410" s="11">
        <f t="shared" si="93"/>
        <v>37.58</v>
      </c>
      <c r="Z410" s="11">
        <f t="shared" si="102"/>
        <v>93.95</v>
      </c>
      <c r="AA410" s="11">
        <f t="shared" si="94"/>
        <v>0</v>
      </c>
      <c r="AB410" s="11">
        <f t="shared" si="95"/>
        <v>7.0000000000000007E-2</v>
      </c>
      <c r="AC410" s="11">
        <f t="shared" si="96"/>
        <v>131.53</v>
      </c>
      <c r="AD410" s="13">
        <f t="shared" si="97"/>
        <v>7.3072222222222223</v>
      </c>
      <c r="AE410" s="11" t="str">
        <f t="shared" si="98"/>
        <v>Paid in full</v>
      </c>
      <c r="AF410" s="11" t="str">
        <f t="shared" si="104"/>
        <v>Not Applicable</v>
      </c>
      <c r="AG410" s="11" t="str">
        <f t="shared" si="99"/>
        <v>Y</v>
      </c>
      <c r="AH410" s="8" t="str">
        <f t="shared" si="100"/>
        <v>Y</v>
      </c>
    </row>
    <row r="411" spans="1:34">
      <c r="A411" s="11">
        <v>410</v>
      </c>
      <c r="B411" s="3" t="s">
        <v>21</v>
      </c>
      <c r="C411" s="3" t="s">
        <v>23</v>
      </c>
      <c r="D411" s="3" t="s">
        <v>22</v>
      </c>
      <c r="E411" s="3" t="s">
        <v>24</v>
      </c>
      <c r="F411" s="3">
        <v>85004</v>
      </c>
      <c r="G411" s="3" t="s">
        <v>27</v>
      </c>
      <c r="H411" s="11" t="s">
        <v>25</v>
      </c>
      <c r="I411" s="11"/>
      <c r="J411" s="3" t="s">
        <v>26</v>
      </c>
      <c r="K411" s="3" t="s">
        <v>28</v>
      </c>
      <c r="L411" s="3" t="s">
        <v>447</v>
      </c>
      <c r="M411" s="3">
        <v>18</v>
      </c>
      <c r="N411" s="5">
        <v>43082</v>
      </c>
      <c r="O411" s="5">
        <v>43087</v>
      </c>
      <c r="P411" s="5">
        <v>43634</v>
      </c>
      <c r="Q411" s="5">
        <v>43634</v>
      </c>
      <c r="R411" s="8">
        <v>43269</v>
      </c>
      <c r="S411" s="11"/>
      <c r="T411" s="11"/>
      <c r="U411" s="11" t="str">
        <f t="shared" si="90"/>
        <v>RN</v>
      </c>
      <c r="V411" s="11">
        <v>1876</v>
      </c>
      <c r="W411" s="11">
        <f t="shared" si="91"/>
        <v>1613.36</v>
      </c>
      <c r="X411" s="11">
        <f t="shared" si="103"/>
        <v>131.32000000000002</v>
      </c>
      <c r="Y411" s="11">
        <f t="shared" si="93"/>
        <v>37.520000000000003</v>
      </c>
      <c r="Z411" s="11">
        <f t="shared" si="102"/>
        <v>93.800000000000011</v>
      </c>
      <c r="AA411" s="11">
        <f t="shared" si="94"/>
        <v>0</v>
      </c>
      <c r="AB411" s="11">
        <f t="shared" si="95"/>
        <v>7.0000000000000007E-2</v>
      </c>
      <c r="AC411" s="11">
        <f t="shared" si="96"/>
        <v>131.32000000000002</v>
      </c>
      <c r="AD411" s="13">
        <f t="shared" si="97"/>
        <v>7.2955555555555565</v>
      </c>
      <c r="AE411" s="11" t="str">
        <f t="shared" si="98"/>
        <v>Paid in full</v>
      </c>
      <c r="AF411" s="11" t="str">
        <f t="shared" si="104"/>
        <v>Not Applicable</v>
      </c>
      <c r="AG411" s="11" t="str">
        <f t="shared" si="99"/>
        <v>Y</v>
      </c>
      <c r="AH411" s="8" t="str">
        <f t="shared" si="100"/>
        <v>Y</v>
      </c>
    </row>
    <row r="412" spans="1:34">
      <c r="A412" s="11">
        <v>411</v>
      </c>
      <c r="B412" s="3" t="s">
        <v>21</v>
      </c>
      <c r="C412" s="3" t="s">
        <v>23</v>
      </c>
      <c r="D412" s="3" t="s">
        <v>22</v>
      </c>
      <c r="E412" s="3" t="s">
        <v>24</v>
      </c>
      <c r="F412" s="3">
        <v>85004</v>
      </c>
      <c r="G412" s="3" t="s">
        <v>27</v>
      </c>
      <c r="H412" s="11" t="s">
        <v>25</v>
      </c>
      <c r="I412" s="11"/>
      <c r="J412" s="3" t="s">
        <v>26</v>
      </c>
      <c r="K412" s="3" t="s">
        <v>28</v>
      </c>
      <c r="L412" s="3" t="s">
        <v>448</v>
      </c>
      <c r="M412" s="3">
        <v>18</v>
      </c>
      <c r="N412" s="5">
        <v>43120</v>
      </c>
      <c r="O412" s="5">
        <v>43124</v>
      </c>
      <c r="P412" s="5">
        <v>43670</v>
      </c>
      <c r="Q412" s="5">
        <v>43670</v>
      </c>
      <c r="R412" s="8">
        <v>43305</v>
      </c>
      <c r="S412" s="11"/>
      <c r="T412" s="11"/>
      <c r="U412" s="11" t="str">
        <f t="shared" si="90"/>
        <v>RN</v>
      </c>
      <c r="V412" s="11">
        <v>1786</v>
      </c>
      <c r="W412" s="11">
        <f t="shared" si="91"/>
        <v>1535.96</v>
      </c>
      <c r="X412" s="11">
        <f t="shared" si="103"/>
        <v>125.02000000000001</v>
      </c>
      <c r="Y412" s="11">
        <f t="shared" si="93"/>
        <v>35.72</v>
      </c>
      <c r="Z412" s="11">
        <f t="shared" si="102"/>
        <v>89.300000000000011</v>
      </c>
      <c r="AA412" s="11">
        <f t="shared" si="94"/>
        <v>0</v>
      </c>
      <c r="AB412" s="11">
        <f t="shared" si="95"/>
        <v>7.0000000000000007E-2</v>
      </c>
      <c r="AC412" s="11">
        <f t="shared" si="96"/>
        <v>125.02000000000001</v>
      </c>
      <c r="AD412" s="13">
        <f t="shared" si="97"/>
        <v>6.9455555555555559</v>
      </c>
      <c r="AE412" s="11" t="str">
        <f t="shared" si="98"/>
        <v>Paid in full</v>
      </c>
      <c r="AF412" s="11" t="str">
        <f t="shared" si="104"/>
        <v>Not Applicable</v>
      </c>
      <c r="AG412" s="11" t="str">
        <f t="shared" si="99"/>
        <v>Y</v>
      </c>
      <c r="AH412" s="8" t="str">
        <f t="shared" si="100"/>
        <v>Y</v>
      </c>
    </row>
    <row r="413" spans="1:34">
      <c r="A413" s="11">
        <v>412</v>
      </c>
      <c r="B413" s="3" t="s">
        <v>21</v>
      </c>
      <c r="C413" s="3" t="s">
        <v>23</v>
      </c>
      <c r="D413" s="3" t="s">
        <v>22</v>
      </c>
      <c r="E413" s="3" t="s">
        <v>24</v>
      </c>
      <c r="F413" s="3">
        <v>85004</v>
      </c>
      <c r="G413" s="3" t="s">
        <v>27</v>
      </c>
      <c r="H413" s="11" t="s">
        <v>25</v>
      </c>
      <c r="I413" s="11"/>
      <c r="J413" s="3" t="s">
        <v>26</v>
      </c>
      <c r="K413" s="3" t="s">
        <v>28</v>
      </c>
      <c r="L413" s="3" t="s">
        <v>449</v>
      </c>
      <c r="M413" s="3">
        <v>18</v>
      </c>
      <c r="N413" s="5">
        <v>43149</v>
      </c>
      <c r="O413" s="5">
        <v>43154</v>
      </c>
      <c r="P413" s="5">
        <v>43700</v>
      </c>
      <c r="Q413" s="5">
        <v>43700</v>
      </c>
      <c r="R413" s="8">
        <v>43335</v>
      </c>
      <c r="S413" s="11"/>
      <c r="T413" s="11"/>
      <c r="U413" s="11" t="str">
        <f t="shared" si="90"/>
        <v>RN</v>
      </c>
      <c r="V413" s="11">
        <v>1756</v>
      </c>
      <c r="W413" s="11">
        <f t="shared" si="91"/>
        <v>1510.16</v>
      </c>
      <c r="X413" s="11">
        <f t="shared" si="103"/>
        <v>122.92000000000002</v>
      </c>
      <c r="Y413" s="11">
        <f t="shared" si="93"/>
        <v>35.119999999999997</v>
      </c>
      <c r="Z413" s="11">
        <f t="shared" si="102"/>
        <v>87.800000000000011</v>
      </c>
      <c r="AA413" s="11">
        <f t="shared" si="94"/>
        <v>0</v>
      </c>
      <c r="AB413" s="11">
        <f t="shared" si="95"/>
        <v>7.0000000000000007E-2</v>
      </c>
      <c r="AC413" s="11">
        <f t="shared" si="96"/>
        <v>122.92000000000002</v>
      </c>
      <c r="AD413" s="13">
        <f t="shared" si="97"/>
        <v>6.8288888888888897</v>
      </c>
      <c r="AE413" s="11" t="str">
        <f t="shared" si="98"/>
        <v>Paid in full</v>
      </c>
      <c r="AF413" s="11" t="str">
        <f t="shared" si="104"/>
        <v>Not Applicable</v>
      </c>
      <c r="AG413" s="11" t="str">
        <f t="shared" si="99"/>
        <v>Y</v>
      </c>
      <c r="AH413" s="8" t="str">
        <f t="shared" si="100"/>
        <v>Y</v>
      </c>
    </row>
    <row r="414" spans="1:34">
      <c r="A414" s="11">
        <v>413</v>
      </c>
      <c r="B414" s="3" t="s">
        <v>21</v>
      </c>
      <c r="C414" s="3" t="s">
        <v>23</v>
      </c>
      <c r="D414" s="3" t="s">
        <v>22</v>
      </c>
      <c r="E414" s="3" t="s">
        <v>24</v>
      </c>
      <c r="F414" s="3">
        <v>85004</v>
      </c>
      <c r="G414" s="3" t="s">
        <v>27</v>
      </c>
      <c r="H414" s="11" t="s">
        <v>25</v>
      </c>
      <c r="I414" s="11"/>
      <c r="J414" s="3" t="s">
        <v>26</v>
      </c>
      <c r="K414" s="3" t="s">
        <v>28</v>
      </c>
      <c r="L414" s="3" t="s">
        <v>450</v>
      </c>
      <c r="M414" s="3">
        <v>18</v>
      </c>
      <c r="N414" s="8">
        <v>42949</v>
      </c>
      <c r="O414" s="8">
        <v>42951</v>
      </c>
      <c r="P414" s="8">
        <f t="shared" ref="P414:P445" si="105">EDATE(O414,M414)</f>
        <v>43500</v>
      </c>
      <c r="Q414" s="8">
        <f t="shared" ref="Q414:Q445" si="106">P414</f>
        <v>43500</v>
      </c>
      <c r="R414" s="8">
        <v>43135</v>
      </c>
      <c r="S414" s="11"/>
      <c r="T414" s="11"/>
      <c r="U414" s="11" t="str">
        <f t="shared" si="90"/>
        <v>RN</v>
      </c>
      <c r="V414" s="11">
        <v>1586</v>
      </c>
      <c r="W414" s="11">
        <f t="shared" si="91"/>
        <v>1363.96</v>
      </c>
      <c r="X414" s="11">
        <f t="shared" si="103"/>
        <v>111.02000000000001</v>
      </c>
      <c r="Y414" s="11">
        <f t="shared" si="93"/>
        <v>31.720000000000002</v>
      </c>
      <c r="Z414" s="11">
        <f t="shared" si="102"/>
        <v>79.300000000000011</v>
      </c>
      <c r="AA414" s="11">
        <f t="shared" si="94"/>
        <v>0</v>
      </c>
      <c r="AB414" s="11">
        <f t="shared" si="95"/>
        <v>7.0000000000000007E-2</v>
      </c>
      <c r="AC414" s="11">
        <f t="shared" si="96"/>
        <v>111.02000000000001</v>
      </c>
      <c r="AD414" s="13">
        <f t="shared" si="97"/>
        <v>6.1677777777777782</v>
      </c>
      <c r="AE414" s="11" t="str">
        <f t="shared" si="98"/>
        <v>Paid in full</v>
      </c>
      <c r="AF414" s="11" t="str">
        <f t="shared" si="104"/>
        <v>Not Applicable</v>
      </c>
      <c r="AG414" s="11" t="str">
        <f t="shared" si="99"/>
        <v>Y</v>
      </c>
      <c r="AH414" s="8" t="str">
        <f t="shared" si="100"/>
        <v>Y</v>
      </c>
    </row>
    <row r="415" spans="1:34">
      <c r="A415" s="11">
        <v>414</v>
      </c>
      <c r="B415" s="3" t="s">
        <v>21</v>
      </c>
      <c r="C415" s="3" t="s">
        <v>23</v>
      </c>
      <c r="D415" s="3" t="s">
        <v>22</v>
      </c>
      <c r="E415" s="3" t="s">
        <v>24</v>
      </c>
      <c r="F415" s="3">
        <v>85004</v>
      </c>
      <c r="G415" s="3" t="s">
        <v>27</v>
      </c>
      <c r="H415" s="11" t="s">
        <v>25</v>
      </c>
      <c r="I415" s="11"/>
      <c r="J415" s="3" t="s">
        <v>26</v>
      </c>
      <c r="K415" s="3" t="s">
        <v>28</v>
      </c>
      <c r="L415" s="3" t="s">
        <v>451</v>
      </c>
      <c r="M415" s="3">
        <v>18</v>
      </c>
      <c r="N415" s="8">
        <v>42952</v>
      </c>
      <c r="O415" s="8">
        <v>42953</v>
      </c>
      <c r="P415" s="8">
        <f t="shared" si="105"/>
        <v>43502</v>
      </c>
      <c r="Q415" s="8">
        <f t="shared" si="106"/>
        <v>43502</v>
      </c>
      <c r="R415" s="8">
        <v>43137</v>
      </c>
      <c r="S415" s="11"/>
      <c r="T415" s="11"/>
      <c r="U415" s="11" t="str">
        <f t="shared" si="90"/>
        <v>RN</v>
      </c>
      <c r="V415" s="11">
        <v>1475</v>
      </c>
      <c r="W415" s="11">
        <f t="shared" si="91"/>
        <v>1268.5</v>
      </c>
      <c r="X415" s="11">
        <f t="shared" si="103"/>
        <v>103.25000000000001</v>
      </c>
      <c r="Y415" s="11">
        <f t="shared" si="93"/>
        <v>29.5</v>
      </c>
      <c r="Z415" s="11">
        <f t="shared" si="102"/>
        <v>73.75</v>
      </c>
      <c r="AA415" s="11">
        <f t="shared" si="94"/>
        <v>0</v>
      </c>
      <c r="AB415" s="11">
        <f t="shared" si="95"/>
        <v>7.0000000000000007E-2</v>
      </c>
      <c r="AC415" s="11">
        <f t="shared" si="96"/>
        <v>103.25</v>
      </c>
      <c r="AD415" s="13">
        <f t="shared" si="97"/>
        <v>5.7361111111111107</v>
      </c>
      <c r="AE415" s="11" t="str">
        <f t="shared" si="98"/>
        <v>Paid in full</v>
      </c>
      <c r="AF415" s="11" t="str">
        <f t="shared" si="104"/>
        <v>Not Applicable</v>
      </c>
      <c r="AG415" s="11" t="str">
        <f t="shared" si="99"/>
        <v>Y</v>
      </c>
      <c r="AH415" s="8" t="str">
        <f t="shared" si="100"/>
        <v>Y</v>
      </c>
    </row>
    <row r="416" spans="1:34">
      <c r="A416" s="11">
        <v>415</v>
      </c>
      <c r="B416" s="3" t="s">
        <v>21</v>
      </c>
      <c r="C416" s="3" t="s">
        <v>23</v>
      </c>
      <c r="D416" s="3" t="s">
        <v>22</v>
      </c>
      <c r="E416" s="3" t="s">
        <v>24</v>
      </c>
      <c r="F416" s="3">
        <v>85004</v>
      </c>
      <c r="G416" s="3" t="s">
        <v>27</v>
      </c>
      <c r="H416" s="11" t="s">
        <v>25</v>
      </c>
      <c r="I416" s="11"/>
      <c r="J416" s="3" t="s">
        <v>26</v>
      </c>
      <c r="K416" s="3" t="s">
        <v>28</v>
      </c>
      <c r="L416" s="3" t="s">
        <v>452</v>
      </c>
      <c r="M416" s="3">
        <v>18</v>
      </c>
      <c r="N416" s="8">
        <v>42955</v>
      </c>
      <c r="O416" s="8">
        <v>42957</v>
      </c>
      <c r="P416" s="8">
        <f t="shared" si="105"/>
        <v>43506</v>
      </c>
      <c r="Q416" s="8">
        <f t="shared" si="106"/>
        <v>43506</v>
      </c>
      <c r="R416" s="8">
        <v>43141</v>
      </c>
      <c r="S416" s="11"/>
      <c r="T416" s="11"/>
      <c r="U416" s="11" t="str">
        <f t="shared" si="90"/>
        <v>RN</v>
      </c>
      <c r="V416" s="11">
        <v>1589</v>
      </c>
      <c r="W416" s="11">
        <f t="shared" si="91"/>
        <v>1366.54</v>
      </c>
      <c r="X416" s="11">
        <f t="shared" si="103"/>
        <v>111.23</v>
      </c>
      <c r="Y416" s="11">
        <f t="shared" si="93"/>
        <v>31.78</v>
      </c>
      <c r="Z416" s="11">
        <f t="shared" si="102"/>
        <v>79.45</v>
      </c>
      <c r="AA416" s="11">
        <f t="shared" si="94"/>
        <v>0</v>
      </c>
      <c r="AB416" s="11">
        <f t="shared" si="95"/>
        <v>7.0000000000000007E-2</v>
      </c>
      <c r="AC416" s="11">
        <f t="shared" si="96"/>
        <v>111.23</v>
      </c>
      <c r="AD416" s="13">
        <f t="shared" si="97"/>
        <v>6.179444444444445</v>
      </c>
      <c r="AE416" s="11" t="str">
        <f t="shared" si="98"/>
        <v>Paid in full</v>
      </c>
      <c r="AF416" s="11" t="str">
        <f t="shared" si="104"/>
        <v>Not Applicable</v>
      </c>
      <c r="AG416" s="11" t="str">
        <f t="shared" si="99"/>
        <v>Y</v>
      </c>
      <c r="AH416" s="8" t="str">
        <f t="shared" si="100"/>
        <v>Y</v>
      </c>
    </row>
    <row r="417" spans="1:34">
      <c r="A417" s="11">
        <v>416</v>
      </c>
      <c r="B417" s="3" t="s">
        <v>21</v>
      </c>
      <c r="C417" s="3" t="s">
        <v>23</v>
      </c>
      <c r="D417" s="3" t="s">
        <v>22</v>
      </c>
      <c r="E417" s="3" t="s">
        <v>24</v>
      </c>
      <c r="F417" s="3">
        <v>85004</v>
      </c>
      <c r="G417" s="3" t="s">
        <v>27</v>
      </c>
      <c r="H417" s="11" t="s">
        <v>25</v>
      </c>
      <c r="I417" s="11"/>
      <c r="J417" s="3" t="s">
        <v>26</v>
      </c>
      <c r="K417" s="3" t="s">
        <v>28</v>
      </c>
      <c r="L417" s="3" t="s">
        <v>453</v>
      </c>
      <c r="M417" s="3">
        <v>18</v>
      </c>
      <c r="N417" s="8">
        <v>42959</v>
      </c>
      <c r="O417" s="8">
        <v>42961</v>
      </c>
      <c r="P417" s="8">
        <f t="shared" si="105"/>
        <v>43510</v>
      </c>
      <c r="Q417" s="8">
        <f t="shared" si="106"/>
        <v>43510</v>
      </c>
      <c r="R417" s="8">
        <v>43145</v>
      </c>
      <c r="S417" s="11"/>
      <c r="T417" s="11"/>
      <c r="U417" s="11" t="str">
        <f t="shared" si="90"/>
        <v>RN</v>
      </c>
      <c r="V417" s="11">
        <v>1789</v>
      </c>
      <c r="W417" s="11">
        <f t="shared" si="91"/>
        <v>1538.54</v>
      </c>
      <c r="X417" s="11">
        <f t="shared" si="103"/>
        <v>125.23000000000002</v>
      </c>
      <c r="Y417" s="11">
        <f t="shared" si="93"/>
        <v>35.78</v>
      </c>
      <c r="Z417" s="11">
        <f t="shared" si="102"/>
        <v>89.45</v>
      </c>
      <c r="AA417" s="11">
        <f t="shared" si="94"/>
        <v>0</v>
      </c>
      <c r="AB417" s="11">
        <f t="shared" si="95"/>
        <v>7.0000000000000007E-2</v>
      </c>
      <c r="AC417" s="11">
        <f t="shared" si="96"/>
        <v>125.23</v>
      </c>
      <c r="AD417" s="13">
        <f t="shared" si="97"/>
        <v>6.9572222222222226</v>
      </c>
      <c r="AE417" s="11" t="str">
        <f t="shared" si="98"/>
        <v>Paid in full</v>
      </c>
      <c r="AF417" s="11" t="str">
        <f t="shared" si="104"/>
        <v>Not Applicable</v>
      </c>
      <c r="AG417" s="11" t="str">
        <f t="shared" si="99"/>
        <v>Y</v>
      </c>
      <c r="AH417" s="8" t="str">
        <f t="shared" si="100"/>
        <v>Y</v>
      </c>
    </row>
    <row r="418" spans="1:34">
      <c r="A418" s="11">
        <v>417</v>
      </c>
      <c r="B418" s="3" t="s">
        <v>21</v>
      </c>
      <c r="C418" s="3" t="s">
        <v>23</v>
      </c>
      <c r="D418" s="3" t="s">
        <v>22</v>
      </c>
      <c r="E418" s="3" t="s">
        <v>24</v>
      </c>
      <c r="F418" s="3">
        <v>85004</v>
      </c>
      <c r="G418" s="3" t="s">
        <v>27</v>
      </c>
      <c r="H418" s="11" t="s">
        <v>25</v>
      </c>
      <c r="I418" s="11"/>
      <c r="J418" s="3" t="s">
        <v>26</v>
      </c>
      <c r="K418" s="3" t="s">
        <v>28</v>
      </c>
      <c r="L418" s="3" t="s">
        <v>454</v>
      </c>
      <c r="M418" s="3">
        <v>18</v>
      </c>
      <c r="N418" s="8">
        <v>42963</v>
      </c>
      <c r="O418" s="8">
        <v>42967</v>
      </c>
      <c r="P418" s="8">
        <f t="shared" si="105"/>
        <v>43516</v>
      </c>
      <c r="Q418" s="8">
        <f t="shared" si="106"/>
        <v>43516</v>
      </c>
      <c r="R418" s="8">
        <v>43151</v>
      </c>
      <c r="S418" s="11"/>
      <c r="T418" s="11"/>
      <c r="U418" s="11" t="str">
        <f t="shared" si="90"/>
        <v>RN</v>
      </c>
      <c r="V418" s="11">
        <v>1987</v>
      </c>
      <c r="W418" s="11">
        <f t="shared" si="91"/>
        <v>1708.82</v>
      </c>
      <c r="X418" s="11">
        <f t="shared" si="103"/>
        <v>139.09</v>
      </c>
      <c r="Y418" s="11">
        <f t="shared" si="93"/>
        <v>39.74</v>
      </c>
      <c r="Z418" s="11">
        <f t="shared" si="102"/>
        <v>99.350000000000009</v>
      </c>
      <c r="AA418" s="11">
        <f t="shared" si="94"/>
        <v>0</v>
      </c>
      <c r="AB418" s="11">
        <f t="shared" si="95"/>
        <v>7.0000000000000007E-2</v>
      </c>
      <c r="AC418" s="11">
        <f t="shared" si="96"/>
        <v>139.09</v>
      </c>
      <c r="AD418" s="13">
        <f t="shared" si="97"/>
        <v>7.7272222222222222</v>
      </c>
      <c r="AE418" s="11" t="str">
        <f t="shared" si="98"/>
        <v>Paid in full</v>
      </c>
      <c r="AF418" s="11" t="str">
        <f t="shared" si="104"/>
        <v>Not Applicable</v>
      </c>
      <c r="AG418" s="11" t="str">
        <f t="shared" si="99"/>
        <v>Y</v>
      </c>
      <c r="AH418" s="8" t="str">
        <f t="shared" si="100"/>
        <v>Y</v>
      </c>
    </row>
    <row r="419" spans="1:34">
      <c r="A419" s="11">
        <v>418</v>
      </c>
      <c r="B419" s="3" t="s">
        <v>21</v>
      </c>
      <c r="C419" s="3" t="s">
        <v>23</v>
      </c>
      <c r="D419" s="3" t="s">
        <v>22</v>
      </c>
      <c r="E419" s="3" t="s">
        <v>24</v>
      </c>
      <c r="F419" s="3">
        <v>85004</v>
      </c>
      <c r="G419" s="3" t="s">
        <v>27</v>
      </c>
      <c r="H419" s="11" t="s">
        <v>25</v>
      </c>
      <c r="I419" s="11"/>
      <c r="J419" s="3" t="s">
        <v>26</v>
      </c>
      <c r="K419" s="3" t="s">
        <v>28</v>
      </c>
      <c r="L419" s="3" t="s">
        <v>455</v>
      </c>
      <c r="M419" s="3">
        <v>18</v>
      </c>
      <c r="N419" s="5">
        <v>43167</v>
      </c>
      <c r="O419" s="5">
        <v>43169</v>
      </c>
      <c r="P419" s="8">
        <f t="shared" si="105"/>
        <v>43718</v>
      </c>
      <c r="Q419" s="8">
        <f t="shared" si="106"/>
        <v>43718</v>
      </c>
      <c r="R419" s="8">
        <v>43353</v>
      </c>
      <c r="S419" s="11"/>
      <c r="T419" s="11"/>
      <c r="U419" s="11" t="str">
        <f t="shared" si="90"/>
        <v>RN</v>
      </c>
      <c r="V419" s="11">
        <v>1986</v>
      </c>
      <c r="W419" s="11">
        <f t="shared" si="91"/>
        <v>1707.96</v>
      </c>
      <c r="X419" s="11">
        <f t="shared" si="103"/>
        <v>139.02000000000001</v>
      </c>
      <c r="Y419" s="11">
        <f t="shared" si="93"/>
        <v>39.72</v>
      </c>
      <c r="Z419" s="11">
        <f t="shared" si="102"/>
        <v>99.300000000000011</v>
      </c>
      <c r="AA419" s="11">
        <f t="shared" si="94"/>
        <v>0</v>
      </c>
      <c r="AB419" s="11">
        <f t="shared" si="95"/>
        <v>7.0000000000000007E-2</v>
      </c>
      <c r="AC419" s="11">
        <f t="shared" si="96"/>
        <v>139.02000000000001</v>
      </c>
      <c r="AD419" s="13">
        <f t="shared" si="97"/>
        <v>7.7233333333333336</v>
      </c>
      <c r="AE419" s="11" t="str">
        <f t="shared" si="98"/>
        <v>Paid in full</v>
      </c>
      <c r="AF419" s="11" t="str">
        <f t="shared" si="104"/>
        <v>Not Applicable</v>
      </c>
      <c r="AG419" s="11" t="str">
        <f t="shared" si="99"/>
        <v>Y</v>
      </c>
      <c r="AH419" s="8" t="str">
        <f t="shared" si="100"/>
        <v>Y</v>
      </c>
    </row>
    <row r="420" spans="1:34">
      <c r="A420" s="11">
        <v>419</v>
      </c>
      <c r="B420" s="3" t="s">
        <v>21</v>
      </c>
      <c r="C420" s="3" t="s">
        <v>23</v>
      </c>
      <c r="D420" s="3" t="s">
        <v>22</v>
      </c>
      <c r="E420" s="3" t="s">
        <v>24</v>
      </c>
      <c r="F420" s="3">
        <v>85004</v>
      </c>
      <c r="G420" s="3" t="s">
        <v>27</v>
      </c>
      <c r="H420" s="11" t="s">
        <v>25</v>
      </c>
      <c r="I420" s="11"/>
      <c r="J420" s="3" t="s">
        <v>26</v>
      </c>
      <c r="K420" s="3" t="s">
        <v>28</v>
      </c>
      <c r="L420" s="3" t="s">
        <v>456</v>
      </c>
      <c r="M420" s="3">
        <v>18</v>
      </c>
      <c r="N420" s="8">
        <v>43000</v>
      </c>
      <c r="O420" s="8">
        <v>43002</v>
      </c>
      <c r="P420" s="8">
        <f t="shared" si="105"/>
        <v>43548</v>
      </c>
      <c r="Q420" s="8">
        <f t="shared" si="106"/>
        <v>43548</v>
      </c>
      <c r="R420" s="8">
        <v>43183</v>
      </c>
      <c r="S420" s="11"/>
      <c r="T420" s="11"/>
      <c r="U420" s="11" t="str">
        <f t="shared" si="90"/>
        <v>RN</v>
      </c>
      <c r="V420" s="11">
        <v>1985</v>
      </c>
      <c r="W420" s="11">
        <f t="shared" si="91"/>
        <v>1707.1</v>
      </c>
      <c r="X420" s="11">
        <f t="shared" si="103"/>
        <v>138.95000000000002</v>
      </c>
      <c r="Y420" s="11">
        <f t="shared" si="93"/>
        <v>39.700000000000003</v>
      </c>
      <c r="Z420" s="11">
        <f t="shared" si="102"/>
        <v>99.25</v>
      </c>
      <c r="AA420" s="11">
        <f t="shared" si="94"/>
        <v>0</v>
      </c>
      <c r="AB420" s="11">
        <f t="shared" si="95"/>
        <v>7.0000000000000007E-2</v>
      </c>
      <c r="AC420" s="11">
        <f t="shared" si="96"/>
        <v>138.94999999999999</v>
      </c>
      <c r="AD420" s="13">
        <f t="shared" si="97"/>
        <v>7.7194444444444441</v>
      </c>
      <c r="AE420" s="11" t="str">
        <f t="shared" si="98"/>
        <v>Paid in full</v>
      </c>
      <c r="AF420" s="11" t="str">
        <f t="shared" si="104"/>
        <v>Not Applicable</v>
      </c>
      <c r="AG420" s="11" t="str">
        <f t="shared" si="99"/>
        <v>Y</v>
      </c>
      <c r="AH420" s="8" t="str">
        <f t="shared" si="100"/>
        <v>Y</v>
      </c>
    </row>
    <row r="421" spans="1:34">
      <c r="A421" s="11">
        <v>420</v>
      </c>
      <c r="B421" s="3" t="s">
        <v>21</v>
      </c>
      <c r="C421" s="3" t="s">
        <v>23</v>
      </c>
      <c r="D421" s="3" t="s">
        <v>22</v>
      </c>
      <c r="E421" s="3" t="s">
        <v>24</v>
      </c>
      <c r="F421" s="3">
        <v>85004</v>
      </c>
      <c r="G421" s="3" t="s">
        <v>27</v>
      </c>
      <c r="H421" s="11" t="s">
        <v>25</v>
      </c>
      <c r="I421" s="11"/>
      <c r="J421" s="3" t="s">
        <v>26</v>
      </c>
      <c r="K421" s="3" t="s">
        <v>28</v>
      </c>
      <c r="L421" s="3" t="s">
        <v>457</v>
      </c>
      <c r="M421" s="3">
        <v>18</v>
      </c>
      <c r="N421" s="8">
        <v>43003</v>
      </c>
      <c r="O421" s="8">
        <v>43005</v>
      </c>
      <c r="P421" s="8">
        <f t="shared" si="105"/>
        <v>43551</v>
      </c>
      <c r="Q421" s="8">
        <f t="shared" si="106"/>
        <v>43551</v>
      </c>
      <c r="R421" s="8">
        <v>43186</v>
      </c>
      <c r="S421" s="11"/>
      <c r="T421" s="11"/>
      <c r="U421" s="11" t="str">
        <f t="shared" si="90"/>
        <v>RN</v>
      </c>
      <c r="V421" s="11">
        <v>1984</v>
      </c>
      <c r="W421" s="11">
        <f t="shared" si="91"/>
        <v>1706.24</v>
      </c>
      <c r="X421" s="11">
        <f t="shared" si="103"/>
        <v>138.88000000000002</v>
      </c>
      <c r="Y421" s="11">
        <f t="shared" si="93"/>
        <v>39.68</v>
      </c>
      <c r="Z421" s="11">
        <f t="shared" si="102"/>
        <v>99.2</v>
      </c>
      <c r="AA421" s="11">
        <f t="shared" si="94"/>
        <v>0</v>
      </c>
      <c r="AB421" s="11">
        <f t="shared" si="95"/>
        <v>7.0000000000000007E-2</v>
      </c>
      <c r="AC421" s="11">
        <f t="shared" si="96"/>
        <v>138.88</v>
      </c>
      <c r="AD421" s="13">
        <f t="shared" si="97"/>
        <v>7.7155555555555555</v>
      </c>
      <c r="AE421" s="11" t="str">
        <f t="shared" si="98"/>
        <v>Paid in full</v>
      </c>
      <c r="AF421" s="11" t="str">
        <f t="shared" si="104"/>
        <v>Not Applicable</v>
      </c>
      <c r="AG421" s="11" t="str">
        <f t="shared" si="99"/>
        <v>Y</v>
      </c>
      <c r="AH421" s="8" t="str">
        <f t="shared" si="100"/>
        <v>Y</v>
      </c>
    </row>
    <row r="422" spans="1:34">
      <c r="A422" s="11">
        <v>421</v>
      </c>
      <c r="B422" s="3" t="s">
        <v>21</v>
      </c>
      <c r="C422" s="3" t="s">
        <v>23</v>
      </c>
      <c r="D422" s="3" t="s">
        <v>22</v>
      </c>
      <c r="E422" s="3" t="s">
        <v>24</v>
      </c>
      <c r="F422" s="3">
        <v>85004</v>
      </c>
      <c r="G422" s="3" t="s">
        <v>27</v>
      </c>
      <c r="H422" s="11" t="s">
        <v>25</v>
      </c>
      <c r="I422" s="11"/>
      <c r="J422" s="3" t="s">
        <v>26</v>
      </c>
      <c r="K422" s="3" t="s">
        <v>28</v>
      </c>
      <c r="L422" s="3" t="s">
        <v>458</v>
      </c>
      <c r="M422" s="3">
        <v>18</v>
      </c>
      <c r="N422" s="8">
        <v>43006</v>
      </c>
      <c r="O422" s="8">
        <v>43008</v>
      </c>
      <c r="P422" s="8">
        <f t="shared" si="105"/>
        <v>43554</v>
      </c>
      <c r="Q422" s="8">
        <f t="shared" si="106"/>
        <v>43554</v>
      </c>
      <c r="R422" s="8">
        <v>43189</v>
      </c>
      <c r="S422" s="11"/>
      <c r="T422" s="11"/>
      <c r="U422" s="11" t="str">
        <f t="shared" si="90"/>
        <v>RN</v>
      </c>
      <c r="V422" s="11">
        <v>1983</v>
      </c>
      <c r="W422" s="11">
        <f t="shared" si="91"/>
        <v>1705.3799999999999</v>
      </c>
      <c r="X422" s="11">
        <f t="shared" si="103"/>
        <v>138.81</v>
      </c>
      <c r="Y422" s="11">
        <f t="shared" si="93"/>
        <v>39.660000000000004</v>
      </c>
      <c r="Z422" s="11">
        <f t="shared" si="102"/>
        <v>99.15</v>
      </c>
      <c r="AA422" s="11">
        <f t="shared" si="94"/>
        <v>0</v>
      </c>
      <c r="AB422" s="11">
        <f t="shared" si="95"/>
        <v>7.0000000000000007E-2</v>
      </c>
      <c r="AC422" s="11">
        <f t="shared" si="96"/>
        <v>138.81</v>
      </c>
      <c r="AD422" s="13">
        <f t="shared" si="97"/>
        <v>7.7116666666666669</v>
      </c>
      <c r="AE422" s="11" t="str">
        <f t="shared" si="98"/>
        <v>Paid in full</v>
      </c>
      <c r="AF422" s="11" t="str">
        <f t="shared" si="104"/>
        <v>Not Applicable</v>
      </c>
      <c r="AG422" s="11" t="str">
        <f t="shared" si="99"/>
        <v>Y</v>
      </c>
      <c r="AH422" s="8" t="str">
        <f t="shared" si="100"/>
        <v>Y</v>
      </c>
    </row>
    <row r="423" spans="1:34">
      <c r="A423" s="11">
        <v>422</v>
      </c>
      <c r="B423" s="3" t="s">
        <v>21</v>
      </c>
      <c r="C423" s="3" t="s">
        <v>23</v>
      </c>
      <c r="D423" s="3" t="s">
        <v>22</v>
      </c>
      <c r="E423" s="3" t="s">
        <v>24</v>
      </c>
      <c r="F423" s="3">
        <v>85004</v>
      </c>
      <c r="G423" s="3" t="s">
        <v>27</v>
      </c>
      <c r="H423" s="11" t="s">
        <v>25</v>
      </c>
      <c r="I423" s="11"/>
      <c r="J423" s="3" t="s">
        <v>26</v>
      </c>
      <c r="K423" s="3" t="s">
        <v>28</v>
      </c>
      <c r="L423" s="3" t="s">
        <v>459</v>
      </c>
      <c r="M423" s="3">
        <v>18</v>
      </c>
      <c r="N423" s="8">
        <v>43011</v>
      </c>
      <c r="O423" s="8">
        <v>43013</v>
      </c>
      <c r="P423" s="8">
        <f t="shared" si="105"/>
        <v>43560</v>
      </c>
      <c r="Q423" s="8">
        <f t="shared" si="106"/>
        <v>43560</v>
      </c>
      <c r="R423" s="8">
        <v>43195</v>
      </c>
      <c r="S423" s="11"/>
      <c r="T423" s="11"/>
      <c r="U423" s="11" t="str">
        <f t="shared" si="90"/>
        <v>RN</v>
      </c>
      <c r="V423" s="11">
        <v>1687</v>
      </c>
      <c r="W423" s="11">
        <f t="shared" si="91"/>
        <v>1450.82</v>
      </c>
      <c r="X423" s="11">
        <f t="shared" si="103"/>
        <v>118.09000000000002</v>
      </c>
      <c r="Y423" s="11">
        <f t="shared" si="93"/>
        <v>33.74</v>
      </c>
      <c r="Z423" s="11">
        <f t="shared" si="102"/>
        <v>84.350000000000009</v>
      </c>
      <c r="AA423" s="11">
        <f t="shared" si="94"/>
        <v>0</v>
      </c>
      <c r="AB423" s="11">
        <f t="shared" si="95"/>
        <v>7.0000000000000007E-2</v>
      </c>
      <c r="AC423" s="11">
        <f t="shared" si="96"/>
        <v>118.09</v>
      </c>
      <c r="AD423" s="13">
        <f t="shared" si="97"/>
        <v>6.5605555555555561</v>
      </c>
      <c r="AE423" s="11" t="str">
        <f t="shared" si="98"/>
        <v>Paid in full</v>
      </c>
      <c r="AF423" s="11" t="str">
        <f t="shared" si="104"/>
        <v>Not Applicable</v>
      </c>
      <c r="AG423" s="11" t="str">
        <f t="shared" si="99"/>
        <v>Y</v>
      </c>
      <c r="AH423" s="8" t="str">
        <f t="shared" si="100"/>
        <v>Y</v>
      </c>
    </row>
    <row r="424" spans="1:34">
      <c r="A424" s="11">
        <v>423</v>
      </c>
      <c r="B424" s="3" t="s">
        <v>21</v>
      </c>
      <c r="C424" s="3" t="s">
        <v>23</v>
      </c>
      <c r="D424" s="3" t="s">
        <v>22</v>
      </c>
      <c r="E424" s="3" t="s">
        <v>24</v>
      </c>
      <c r="F424" s="3">
        <v>85004</v>
      </c>
      <c r="G424" s="3" t="s">
        <v>27</v>
      </c>
      <c r="H424" s="11" t="s">
        <v>25</v>
      </c>
      <c r="I424" s="11"/>
      <c r="J424" s="3" t="s">
        <v>26</v>
      </c>
      <c r="K424" s="3" t="s">
        <v>28</v>
      </c>
      <c r="L424" s="3" t="s">
        <v>460</v>
      </c>
      <c r="M424" s="3">
        <v>18</v>
      </c>
      <c r="N424" s="8">
        <v>43015</v>
      </c>
      <c r="O424" s="8">
        <v>43017</v>
      </c>
      <c r="P424" s="8">
        <f t="shared" si="105"/>
        <v>43564</v>
      </c>
      <c r="Q424" s="8">
        <f t="shared" si="106"/>
        <v>43564</v>
      </c>
      <c r="R424" s="8">
        <v>43199</v>
      </c>
      <c r="S424" s="11"/>
      <c r="T424" s="11"/>
      <c r="U424" s="11" t="str">
        <f t="shared" si="90"/>
        <v>RN</v>
      </c>
      <c r="V424" s="11">
        <v>1687</v>
      </c>
      <c r="W424" s="11">
        <f t="shared" si="91"/>
        <v>1450.82</v>
      </c>
      <c r="X424" s="11">
        <f t="shared" si="103"/>
        <v>118.09000000000002</v>
      </c>
      <c r="Y424" s="11">
        <f t="shared" si="93"/>
        <v>33.74</v>
      </c>
      <c r="Z424" s="11">
        <f t="shared" si="102"/>
        <v>84.350000000000009</v>
      </c>
      <c r="AA424" s="11">
        <f t="shared" si="94"/>
        <v>0</v>
      </c>
      <c r="AB424" s="11">
        <f t="shared" si="95"/>
        <v>7.0000000000000007E-2</v>
      </c>
      <c r="AC424" s="11">
        <f t="shared" si="96"/>
        <v>118.09</v>
      </c>
      <c r="AD424" s="13">
        <f t="shared" si="97"/>
        <v>6.5605555555555561</v>
      </c>
      <c r="AE424" s="11" t="str">
        <f t="shared" si="98"/>
        <v>Paid in full</v>
      </c>
      <c r="AF424" s="11" t="str">
        <f t="shared" si="104"/>
        <v>Not Applicable</v>
      </c>
      <c r="AG424" s="11" t="str">
        <f t="shared" si="99"/>
        <v>Y</v>
      </c>
      <c r="AH424" s="8" t="str">
        <f t="shared" si="100"/>
        <v>Y</v>
      </c>
    </row>
    <row r="425" spans="1:34">
      <c r="A425" s="11">
        <v>424</v>
      </c>
      <c r="B425" s="3" t="s">
        <v>21</v>
      </c>
      <c r="C425" s="3" t="s">
        <v>23</v>
      </c>
      <c r="D425" s="3" t="s">
        <v>22</v>
      </c>
      <c r="E425" s="3" t="s">
        <v>24</v>
      </c>
      <c r="F425" s="3">
        <v>85004</v>
      </c>
      <c r="G425" s="3" t="s">
        <v>27</v>
      </c>
      <c r="H425" s="11" t="s">
        <v>25</v>
      </c>
      <c r="I425" s="11"/>
      <c r="J425" s="3" t="s">
        <v>26</v>
      </c>
      <c r="K425" s="3" t="s">
        <v>28</v>
      </c>
      <c r="L425" s="3" t="s">
        <v>461</v>
      </c>
      <c r="M425" s="3">
        <v>18</v>
      </c>
      <c r="N425" s="8">
        <v>43018</v>
      </c>
      <c r="O425" s="8">
        <v>43020</v>
      </c>
      <c r="P425" s="8">
        <f t="shared" si="105"/>
        <v>43567</v>
      </c>
      <c r="Q425" s="8">
        <f t="shared" si="106"/>
        <v>43567</v>
      </c>
      <c r="R425" s="8">
        <v>43202</v>
      </c>
      <c r="S425" s="11"/>
      <c r="T425" s="11"/>
      <c r="U425" s="11" t="str">
        <f t="shared" si="90"/>
        <v>RN</v>
      </c>
      <c r="V425" s="11">
        <v>1896</v>
      </c>
      <c r="W425" s="11">
        <f t="shared" si="91"/>
        <v>1630.56</v>
      </c>
      <c r="X425" s="11">
        <f t="shared" si="103"/>
        <v>132.72</v>
      </c>
      <c r="Y425" s="11">
        <f t="shared" si="93"/>
        <v>37.92</v>
      </c>
      <c r="Z425" s="11">
        <f t="shared" si="102"/>
        <v>94.800000000000011</v>
      </c>
      <c r="AA425" s="11">
        <f t="shared" si="94"/>
        <v>0</v>
      </c>
      <c r="AB425" s="11">
        <f t="shared" si="95"/>
        <v>7.0000000000000007E-2</v>
      </c>
      <c r="AC425" s="11">
        <f t="shared" si="96"/>
        <v>132.72000000000003</v>
      </c>
      <c r="AD425" s="13">
        <f t="shared" si="97"/>
        <v>7.3733333333333348</v>
      </c>
      <c r="AE425" s="11" t="str">
        <f t="shared" si="98"/>
        <v>Paid in full</v>
      </c>
      <c r="AF425" s="11" t="str">
        <f t="shared" si="104"/>
        <v>Not Applicable</v>
      </c>
      <c r="AG425" s="11" t="str">
        <f t="shared" si="99"/>
        <v>Y</v>
      </c>
      <c r="AH425" s="8" t="str">
        <f t="shared" si="100"/>
        <v>Y</v>
      </c>
    </row>
    <row r="426" spans="1:34">
      <c r="A426" s="11">
        <v>425</v>
      </c>
      <c r="B426" s="3" t="s">
        <v>21</v>
      </c>
      <c r="C426" s="3" t="s">
        <v>23</v>
      </c>
      <c r="D426" s="3" t="s">
        <v>22</v>
      </c>
      <c r="E426" s="3" t="s">
        <v>24</v>
      </c>
      <c r="F426" s="3">
        <v>85004</v>
      </c>
      <c r="G426" s="3" t="s">
        <v>27</v>
      </c>
      <c r="H426" s="11" t="s">
        <v>25</v>
      </c>
      <c r="I426" s="11"/>
      <c r="J426" s="3" t="s">
        <v>26</v>
      </c>
      <c r="K426" s="3" t="s">
        <v>28</v>
      </c>
      <c r="L426" s="3" t="s">
        <v>462</v>
      </c>
      <c r="M426" s="3">
        <v>18</v>
      </c>
      <c r="N426" s="5">
        <v>43186</v>
      </c>
      <c r="O426" s="5">
        <v>43191</v>
      </c>
      <c r="P426" s="8">
        <f t="shared" si="105"/>
        <v>43739</v>
      </c>
      <c r="Q426" s="8">
        <f t="shared" si="106"/>
        <v>43739</v>
      </c>
      <c r="R426" s="8">
        <v>43374</v>
      </c>
      <c r="S426" s="11"/>
      <c r="T426" s="11"/>
      <c r="U426" s="11" t="str">
        <f t="shared" si="90"/>
        <v>RN</v>
      </c>
      <c r="V426" s="11">
        <v>1569</v>
      </c>
      <c r="W426" s="11">
        <f t="shared" si="91"/>
        <v>1349.34</v>
      </c>
      <c r="X426" s="11">
        <f t="shared" si="103"/>
        <v>109.83000000000001</v>
      </c>
      <c r="Y426" s="11">
        <f t="shared" si="93"/>
        <v>31.38</v>
      </c>
      <c r="Z426" s="11">
        <f t="shared" si="102"/>
        <v>78.45</v>
      </c>
      <c r="AA426" s="11">
        <f t="shared" si="94"/>
        <v>0</v>
      </c>
      <c r="AB426" s="11">
        <f t="shared" si="95"/>
        <v>7.0000000000000007E-2</v>
      </c>
      <c r="AC426" s="11">
        <f t="shared" si="96"/>
        <v>109.83</v>
      </c>
      <c r="AD426" s="13">
        <f t="shared" si="97"/>
        <v>6.1016666666666666</v>
      </c>
      <c r="AE426" s="11" t="str">
        <f t="shared" si="98"/>
        <v>Paid in full</v>
      </c>
      <c r="AF426" s="11" t="str">
        <f t="shared" si="104"/>
        <v>Not Applicable</v>
      </c>
      <c r="AG426" s="11" t="str">
        <f t="shared" si="99"/>
        <v>Y</v>
      </c>
      <c r="AH426" s="8" t="str">
        <f t="shared" si="100"/>
        <v>Y</v>
      </c>
    </row>
    <row r="427" spans="1:34">
      <c r="A427" s="11">
        <v>426</v>
      </c>
      <c r="B427" s="3" t="s">
        <v>21</v>
      </c>
      <c r="C427" s="3" t="s">
        <v>23</v>
      </c>
      <c r="D427" s="3" t="s">
        <v>22</v>
      </c>
      <c r="E427" s="3" t="s">
        <v>24</v>
      </c>
      <c r="F427" s="3">
        <v>85004</v>
      </c>
      <c r="G427" s="3" t="s">
        <v>27</v>
      </c>
      <c r="H427" s="11" t="s">
        <v>25</v>
      </c>
      <c r="I427" s="11"/>
      <c r="J427" s="3" t="s">
        <v>26</v>
      </c>
      <c r="K427" s="3" t="s">
        <v>28</v>
      </c>
      <c r="L427" s="3" t="s">
        <v>463</v>
      </c>
      <c r="M427" s="3">
        <v>18</v>
      </c>
      <c r="N427" s="8">
        <v>43022</v>
      </c>
      <c r="O427" s="8">
        <v>43024</v>
      </c>
      <c r="P427" s="8">
        <f t="shared" si="105"/>
        <v>43571</v>
      </c>
      <c r="Q427" s="8">
        <f t="shared" si="106"/>
        <v>43571</v>
      </c>
      <c r="R427" s="8">
        <v>43206</v>
      </c>
      <c r="S427" s="11"/>
      <c r="T427" s="11"/>
      <c r="U427" s="11" t="str">
        <f t="shared" si="90"/>
        <v>RN</v>
      </c>
      <c r="V427" s="11">
        <v>1786</v>
      </c>
      <c r="W427" s="11">
        <f t="shared" si="91"/>
        <v>1535.96</v>
      </c>
      <c r="X427" s="11">
        <f t="shared" si="103"/>
        <v>125.02000000000001</v>
      </c>
      <c r="Y427" s="11">
        <f t="shared" si="93"/>
        <v>35.72</v>
      </c>
      <c r="Z427" s="11">
        <f t="shared" si="102"/>
        <v>89.300000000000011</v>
      </c>
      <c r="AA427" s="11">
        <f t="shared" si="94"/>
        <v>0</v>
      </c>
      <c r="AB427" s="11">
        <f t="shared" si="95"/>
        <v>7.0000000000000007E-2</v>
      </c>
      <c r="AC427" s="11">
        <f t="shared" si="96"/>
        <v>125.02000000000001</v>
      </c>
      <c r="AD427" s="13">
        <f t="shared" si="97"/>
        <v>6.9455555555555559</v>
      </c>
      <c r="AE427" s="11" t="str">
        <f t="shared" si="98"/>
        <v>Paid in full</v>
      </c>
      <c r="AF427" s="11" t="str">
        <f t="shared" si="104"/>
        <v>Not Applicable</v>
      </c>
      <c r="AG427" s="11" t="str">
        <f t="shared" si="99"/>
        <v>Y</v>
      </c>
      <c r="AH427" s="8" t="str">
        <f t="shared" si="100"/>
        <v>Y</v>
      </c>
    </row>
    <row r="428" spans="1:34">
      <c r="A428" s="11">
        <v>427</v>
      </c>
      <c r="B428" s="3" t="s">
        <v>21</v>
      </c>
      <c r="C428" s="3" t="s">
        <v>23</v>
      </c>
      <c r="D428" s="3" t="s">
        <v>22</v>
      </c>
      <c r="E428" s="3" t="s">
        <v>24</v>
      </c>
      <c r="F428" s="3">
        <v>85004</v>
      </c>
      <c r="G428" s="3" t="s">
        <v>27</v>
      </c>
      <c r="H428" s="11" t="s">
        <v>25</v>
      </c>
      <c r="I428" s="11"/>
      <c r="J428" s="3" t="s">
        <v>26</v>
      </c>
      <c r="K428" s="3" t="s">
        <v>28</v>
      </c>
      <c r="L428" s="3" t="s">
        <v>464</v>
      </c>
      <c r="M428" s="3">
        <v>18</v>
      </c>
      <c r="N428" s="8">
        <v>43026</v>
      </c>
      <c r="O428" s="8">
        <v>43028</v>
      </c>
      <c r="P428" s="8">
        <f t="shared" si="105"/>
        <v>43575</v>
      </c>
      <c r="Q428" s="8">
        <f t="shared" si="106"/>
        <v>43575</v>
      </c>
      <c r="R428" s="8">
        <v>43210</v>
      </c>
      <c r="S428" s="11"/>
      <c r="T428" s="11"/>
      <c r="U428" s="11" t="str">
        <f t="shared" si="90"/>
        <v>RN</v>
      </c>
      <c r="V428" s="11">
        <v>1875</v>
      </c>
      <c r="W428" s="11">
        <f t="shared" si="91"/>
        <v>1612.5</v>
      </c>
      <c r="X428" s="11">
        <f t="shared" si="103"/>
        <v>131.25</v>
      </c>
      <c r="Y428" s="11">
        <f t="shared" si="93"/>
        <v>37.5</v>
      </c>
      <c r="Z428" s="11">
        <f t="shared" si="102"/>
        <v>93.75</v>
      </c>
      <c r="AA428" s="11">
        <f t="shared" si="94"/>
        <v>0</v>
      </c>
      <c r="AB428" s="11">
        <f t="shared" si="95"/>
        <v>7.0000000000000007E-2</v>
      </c>
      <c r="AC428" s="11">
        <f t="shared" si="96"/>
        <v>131.25</v>
      </c>
      <c r="AD428" s="13">
        <f t="shared" si="97"/>
        <v>7.291666666666667</v>
      </c>
      <c r="AE428" s="11" t="str">
        <f t="shared" si="98"/>
        <v>Paid in full</v>
      </c>
      <c r="AF428" s="11" t="str">
        <f t="shared" si="104"/>
        <v>Not Applicable</v>
      </c>
      <c r="AG428" s="11" t="str">
        <f t="shared" si="99"/>
        <v>Y</v>
      </c>
      <c r="AH428" s="8" t="str">
        <f t="shared" si="100"/>
        <v>Y</v>
      </c>
    </row>
    <row r="429" spans="1:34">
      <c r="A429" s="11">
        <v>428</v>
      </c>
      <c r="B429" s="3" t="s">
        <v>21</v>
      </c>
      <c r="C429" s="3" t="s">
        <v>23</v>
      </c>
      <c r="D429" s="3" t="s">
        <v>22</v>
      </c>
      <c r="E429" s="3" t="s">
        <v>24</v>
      </c>
      <c r="F429" s="3">
        <v>85004</v>
      </c>
      <c r="G429" s="3" t="s">
        <v>27</v>
      </c>
      <c r="H429" s="11" t="s">
        <v>25</v>
      </c>
      <c r="I429" s="11"/>
      <c r="J429" s="3" t="s">
        <v>26</v>
      </c>
      <c r="K429" s="3" t="s">
        <v>28</v>
      </c>
      <c r="L429" s="3" t="s">
        <v>465</v>
      </c>
      <c r="M429" s="3">
        <v>18</v>
      </c>
      <c r="N429" s="8">
        <v>43030</v>
      </c>
      <c r="O429" s="8">
        <v>43032</v>
      </c>
      <c r="P429" s="8">
        <f t="shared" si="105"/>
        <v>43579</v>
      </c>
      <c r="Q429" s="8">
        <f t="shared" si="106"/>
        <v>43579</v>
      </c>
      <c r="R429" s="8">
        <v>43214</v>
      </c>
      <c r="S429" s="11"/>
      <c r="T429" s="11"/>
      <c r="U429" s="11" t="str">
        <f t="shared" si="90"/>
        <v>RN</v>
      </c>
      <c r="V429" s="11">
        <v>1862</v>
      </c>
      <c r="W429" s="11">
        <f t="shared" si="91"/>
        <v>1601.32</v>
      </c>
      <c r="X429" s="11">
        <f t="shared" si="103"/>
        <v>130.34</v>
      </c>
      <c r="Y429" s="11">
        <f t="shared" si="93"/>
        <v>37.24</v>
      </c>
      <c r="Z429" s="11">
        <f t="shared" si="102"/>
        <v>93.100000000000009</v>
      </c>
      <c r="AA429" s="11">
        <f t="shared" si="94"/>
        <v>0</v>
      </c>
      <c r="AB429" s="11">
        <f t="shared" si="95"/>
        <v>7.0000000000000007E-2</v>
      </c>
      <c r="AC429" s="11">
        <f t="shared" si="96"/>
        <v>130.34</v>
      </c>
      <c r="AD429" s="13">
        <f t="shared" si="97"/>
        <v>7.2411111111111115</v>
      </c>
      <c r="AE429" s="11" t="str">
        <f t="shared" si="98"/>
        <v>Paid in full</v>
      </c>
      <c r="AF429" s="11" t="str">
        <f t="shared" si="104"/>
        <v>Not Applicable</v>
      </c>
      <c r="AG429" s="11" t="str">
        <f t="shared" si="99"/>
        <v>Y</v>
      </c>
      <c r="AH429" s="8" t="str">
        <f t="shared" si="100"/>
        <v>Y</v>
      </c>
    </row>
    <row r="430" spans="1:34">
      <c r="A430" s="11">
        <v>429</v>
      </c>
      <c r="B430" s="3" t="s">
        <v>21</v>
      </c>
      <c r="C430" s="3" t="s">
        <v>23</v>
      </c>
      <c r="D430" s="3" t="s">
        <v>22</v>
      </c>
      <c r="E430" s="3" t="s">
        <v>24</v>
      </c>
      <c r="F430" s="3">
        <v>85004</v>
      </c>
      <c r="G430" s="3" t="s">
        <v>27</v>
      </c>
      <c r="H430" s="11" t="s">
        <v>25</v>
      </c>
      <c r="I430" s="11"/>
      <c r="J430" s="3" t="s">
        <v>26</v>
      </c>
      <c r="K430" s="3" t="s">
        <v>28</v>
      </c>
      <c r="L430" s="3" t="s">
        <v>466</v>
      </c>
      <c r="M430" s="3">
        <v>18</v>
      </c>
      <c r="N430" s="8">
        <v>43034</v>
      </c>
      <c r="O430" s="8">
        <v>43036</v>
      </c>
      <c r="P430" s="8">
        <f t="shared" si="105"/>
        <v>43583</v>
      </c>
      <c r="Q430" s="8">
        <f t="shared" si="106"/>
        <v>43583</v>
      </c>
      <c r="R430" s="8">
        <v>43218</v>
      </c>
      <c r="S430" s="11"/>
      <c r="T430" s="11"/>
      <c r="U430" s="11" t="str">
        <f t="shared" si="90"/>
        <v>RN</v>
      </c>
      <c r="V430" s="11">
        <v>1853</v>
      </c>
      <c r="W430" s="11">
        <f t="shared" si="91"/>
        <v>1593.58</v>
      </c>
      <c r="X430" s="11">
        <f t="shared" si="103"/>
        <v>129.71</v>
      </c>
      <c r="Y430" s="11">
        <f t="shared" si="93"/>
        <v>37.06</v>
      </c>
      <c r="Z430" s="11">
        <f t="shared" si="102"/>
        <v>92.65</v>
      </c>
      <c r="AA430" s="11">
        <f t="shared" si="94"/>
        <v>0</v>
      </c>
      <c r="AB430" s="11">
        <f t="shared" si="95"/>
        <v>7.0000000000000007E-2</v>
      </c>
      <c r="AC430" s="11">
        <f t="shared" si="96"/>
        <v>129.71</v>
      </c>
      <c r="AD430" s="13">
        <f t="shared" si="97"/>
        <v>7.2061111111111114</v>
      </c>
      <c r="AE430" s="11" t="str">
        <f t="shared" si="98"/>
        <v>Paid in full</v>
      </c>
      <c r="AF430" s="11" t="str">
        <f t="shared" si="104"/>
        <v>Not Applicable</v>
      </c>
      <c r="AG430" s="11" t="str">
        <f t="shared" si="99"/>
        <v>Y</v>
      </c>
      <c r="AH430" s="8" t="str">
        <f t="shared" si="100"/>
        <v>Y</v>
      </c>
    </row>
    <row r="431" spans="1:34">
      <c r="A431" s="11">
        <v>430</v>
      </c>
      <c r="B431" s="3" t="s">
        <v>21</v>
      </c>
      <c r="C431" s="3" t="s">
        <v>23</v>
      </c>
      <c r="D431" s="3" t="s">
        <v>22</v>
      </c>
      <c r="E431" s="3" t="s">
        <v>24</v>
      </c>
      <c r="F431" s="3">
        <v>85004</v>
      </c>
      <c r="G431" s="3" t="s">
        <v>27</v>
      </c>
      <c r="H431" s="11" t="s">
        <v>25</v>
      </c>
      <c r="I431" s="11"/>
      <c r="J431" s="3" t="s">
        <v>26</v>
      </c>
      <c r="K431" s="3" t="s">
        <v>28</v>
      </c>
      <c r="L431" s="3" t="s">
        <v>467</v>
      </c>
      <c r="M431" s="3">
        <v>18</v>
      </c>
      <c r="N431" s="8">
        <v>43040</v>
      </c>
      <c r="O431" s="8">
        <v>43042</v>
      </c>
      <c r="P431" s="8">
        <f t="shared" si="105"/>
        <v>43588</v>
      </c>
      <c r="Q431" s="8">
        <f t="shared" si="106"/>
        <v>43588</v>
      </c>
      <c r="R431" s="8">
        <v>43223</v>
      </c>
      <c r="S431" s="11"/>
      <c r="T431" s="11"/>
      <c r="U431" s="11" t="str">
        <f t="shared" si="90"/>
        <v>RN</v>
      </c>
      <c r="V431" s="11">
        <v>1862</v>
      </c>
      <c r="W431" s="11">
        <f t="shared" si="91"/>
        <v>1601.32</v>
      </c>
      <c r="X431" s="11">
        <f t="shared" si="103"/>
        <v>130.34</v>
      </c>
      <c r="Y431" s="11">
        <f t="shared" si="93"/>
        <v>37.24</v>
      </c>
      <c r="Z431" s="11">
        <f t="shared" ref="Z431:Z462" si="107">IF($R431&lt;&gt;"",$V431*0.05,0)</f>
        <v>93.100000000000009</v>
      </c>
      <c r="AA431" s="11">
        <f t="shared" si="94"/>
        <v>0</v>
      </c>
      <c r="AB431" s="11">
        <f t="shared" si="95"/>
        <v>7.0000000000000007E-2</v>
      </c>
      <c r="AC431" s="11">
        <f t="shared" si="96"/>
        <v>130.34</v>
      </c>
      <c r="AD431" s="13">
        <f t="shared" si="97"/>
        <v>7.2411111111111115</v>
      </c>
      <c r="AE431" s="11" t="str">
        <f t="shared" si="98"/>
        <v>Paid in full</v>
      </c>
      <c r="AF431" s="11" t="str">
        <f t="shared" si="104"/>
        <v>Not Applicable</v>
      </c>
      <c r="AG431" s="11" t="str">
        <f t="shared" si="99"/>
        <v>Y</v>
      </c>
      <c r="AH431" s="8" t="str">
        <f t="shared" si="100"/>
        <v>Y</v>
      </c>
    </row>
    <row r="432" spans="1:34">
      <c r="A432" s="11">
        <v>431</v>
      </c>
      <c r="B432" s="3" t="s">
        <v>21</v>
      </c>
      <c r="C432" s="3" t="s">
        <v>23</v>
      </c>
      <c r="D432" s="3" t="s">
        <v>22</v>
      </c>
      <c r="E432" s="3" t="s">
        <v>24</v>
      </c>
      <c r="F432" s="3">
        <v>85004</v>
      </c>
      <c r="G432" s="3" t="s">
        <v>27</v>
      </c>
      <c r="H432" s="11" t="s">
        <v>25</v>
      </c>
      <c r="I432" s="11"/>
      <c r="J432" s="3" t="s">
        <v>26</v>
      </c>
      <c r="K432" s="3" t="s">
        <v>28</v>
      </c>
      <c r="L432" s="3" t="s">
        <v>468</v>
      </c>
      <c r="M432" s="3">
        <v>18</v>
      </c>
      <c r="N432" s="8">
        <v>43043</v>
      </c>
      <c r="O432" s="8">
        <v>43045</v>
      </c>
      <c r="P432" s="8">
        <f t="shared" si="105"/>
        <v>43591</v>
      </c>
      <c r="Q432" s="8">
        <f t="shared" si="106"/>
        <v>43591</v>
      </c>
      <c r="R432" s="8">
        <v>43226</v>
      </c>
      <c r="S432" s="11"/>
      <c r="T432" s="11"/>
      <c r="U432" s="11" t="str">
        <f t="shared" si="90"/>
        <v>RN</v>
      </c>
      <c r="V432" s="11">
        <v>1753</v>
      </c>
      <c r="W432" s="11">
        <f t="shared" si="91"/>
        <v>1507.58</v>
      </c>
      <c r="X432" s="11">
        <f t="shared" si="103"/>
        <v>122.71000000000001</v>
      </c>
      <c r="Y432" s="11">
        <f t="shared" si="93"/>
        <v>35.06</v>
      </c>
      <c r="Z432" s="11">
        <f t="shared" si="107"/>
        <v>87.65</v>
      </c>
      <c r="AA432" s="11">
        <f t="shared" si="94"/>
        <v>0</v>
      </c>
      <c r="AB432" s="11">
        <f t="shared" si="95"/>
        <v>7.0000000000000007E-2</v>
      </c>
      <c r="AC432" s="11">
        <f t="shared" si="96"/>
        <v>122.71000000000001</v>
      </c>
      <c r="AD432" s="13">
        <f t="shared" si="97"/>
        <v>6.817222222222223</v>
      </c>
      <c r="AE432" s="11" t="str">
        <f t="shared" si="98"/>
        <v>Paid in full</v>
      </c>
      <c r="AF432" s="11" t="str">
        <f t="shared" si="104"/>
        <v>Not Applicable</v>
      </c>
      <c r="AG432" s="11" t="str">
        <f t="shared" si="99"/>
        <v>Y</v>
      </c>
      <c r="AH432" s="8" t="str">
        <f t="shared" si="100"/>
        <v>Y</v>
      </c>
    </row>
    <row r="433" spans="1:34">
      <c r="A433" s="11">
        <v>432</v>
      </c>
      <c r="B433" s="3" t="s">
        <v>21</v>
      </c>
      <c r="C433" s="3" t="s">
        <v>23</v>
      </c>
      <c r="D433" s="3" t="s">
        <v>22</v>
      </c>
      <c r="E433" s="3" t="s">
        <v>24</v>
      </c>
      <c r="F433" s="3">
        <v>85004</v>
      </c>
      <c r="G433" s="3" t="s">
        <v>27</v>
      </c>
      <c r="H433" s="11" t="s">
        <v>25</v>
      </c>
      <c r="I433" s="11"/>
      <c r="J433" s="3" t="s">
        <v>26</v>
      </c>
      <c r="K433" s="3" t="s">
        <v>28</v>
      </c>
      <c r="L433" s="3" t="s">
        <v>469</v>
      </c>
      <c r="M433" s="3">
        <v>18</v>
      </c>
      <c r="N433" s="8">
        <v>43046</v>
      </c>
      <c r="O433" s="8">
        <v>43048</v>
      </c>
      <c r="P433" s="8">
        <f t="shared" si="105"/>
        <v>43594</v>
      </c>
      <c r="Q433" s="8">
        <f t="shared" si="106"/>
        <v>43594</v>
      </c>
      <c r="R433" s="8">
        <v>43229</v>
      </c>
      <c r="S433" s="11"/>
      <c r="T433" s="11"/>
      <c r="U433" s="11" t="str">
        <f t="shared" si="90"/>
        <v>RN</v>
      </c>
      <c r="V433" s="11">
        <v>1759</v>
      </c>
      <c r="W433" s="11">
        <f t="shared" si="91"/>
        <v>1512.74</v>
      </c>
      <c r="X433" s="11">
        <f t="shared" si="103"/>
        <v>123.13000000000001</v>
      </c>
      <c r="Y433" s="11">
        <f t="shared" si="93"/>
        <v>35.18</v>
      </c>
      <c r="Z433" s="11">
        <f t="shared" si="107"/>
        <v>87.95</v>
      </c>
      <c r="AA433" s="11">
        <f t="shared" si="94"/>
        <v>0</v>
      </c>
      <c r="AB433" s="11">
        <f t="shared" si="95"/>
        <v>7.0000000000000007E-2</v>
      </c>
      <c r="AC433" s="11">
        <f t="shared" si="96"/>
        <v>123.13</v>
      </c>
      <c r="AD433" s="13">
        <f t="shared" si="97"/>
        <v>6.8405555555555555</v>
      </c>
      <c r="AE433" s="11" t="str">
        <f t="shared" si="98"/>
        <v>Paid in full</v>
      </c>
      <c r="AF433" s="11" t="str">
        <f t="shared" si="104"/>
        <v>Not Applicable</v>
      </c>
      <c r="AG433" s="11" t="str">
        <f t="shared" si="99"/>
        <v>Y</v>
      </c>
      <c r="AH433" s="8" t="str">
        <f t="shared" si="100"/>
        <v>Y</v>
      </c>
    </row>
    <row r="434" spans="1:34">
      <c r="A434" s="11">
        <v>433</v>
      </c>
      <c r="B434" s="3" t="s">
        <v>21</v>
      </c>
      <c r="C434" s="3" t="s">
        <v>23</v>
      </c>
      <c r="D434" s="3" t="s">
        <v>22</v>
      </c>
      <c r="E434" s="3" t="s">
        <v>24</v>
      </c>
      <c r="F434" s="3">
        <v>85004</v>
      </c>
      <c r="G434" s="3" t="s">
        <v>27</v>
      </c>
      <c r="H434" s="11" t="s">
        <v>25</v>
      </c>
      <c r="I434" s="11"/>
      <c r="J434" s="3" t="s">
        <v>26</v>
      </c>
      <c r="K434" s="3" t="s">
        <v>28</v>
      </c>
      <c r="L434" s="3" t="s">
        <v>470</v>
      </c>
      <c r="M434" s="3">
        <v>18</v>
      </c>
      <c r="N434" s="8">
        <v>43049</v>
      </c>
      <c r="O434" s="8">
        <v>43051</v>
      </c>
      <c r="P434" s="8">
        <f t="shared" si="105"/>
        <v>43597</v>
      </c>
      <c r="Q434" s="8">
        <f t="shared" si="106"/>
        <v>43597</v>
      </c>
      <c r="R434" s="8">
        <v>43232</v>
      </c>
      <c r="S434" s="11"/>
      <c r="T434" s="11"/>
      <c r="U434" s="11" t="str">
        <f t="shared" si="90"/>
        <v>RN</v>
      </c>
      <c r="V434" s="11">
        <v>1589</v>
      </c>
      <c r="W434" s="11">
        <f t="shared" si="91"/>
        <v>1366.54</v>
      </c>
      <c r="X434" s="11">
        <f t="shared" ref="X434:X465" si="108">$V434*0.07</f>
        <v>111.23</v>
      </c>
      <c r="Y434" s="11">
        <f t="shared" si="93"/>
        <v>31.78</v>
      </c>
      <c r="Z434" s="11">
        <f t="shared" si="107"/>
        <v>79.45</v>
      </c>
      <c r="AA434" s="11">
        <f t="shared" si="94"/>
        <v>0</v>
      </c>
      <c r="AB434" s="11">
        <f t="shared" si="95"/>
        <v>7.0000000000000007E-2</v>
      </c>
      <c r="AC434" s="11">
        <f t="shared" si="96"/>
        <v>111.23</v>
      </c>
      <c r="AD434" s="13">
        <f t="shared" si="97"/>
        <v>6.179444444444445</v>
      </c>
      <c r="AE434" s="11" t="str">
        <f t="shared" si="98"/>
        <v>Paid in full</v>
      </c>
      <c r="AF434" s="11" t="str">
        <f t="shared" ref="AF434:AF465" si="109">IF($S434&lt;&gt;"","Missed Comm","Not Applicable")</f>
        <v>Not Applicable</v>
      </c>
      <c r="AG434" s="11" t="str">
        <f t="shared" si="99"/>
        <v>Y</v>
      </c>
      <c r="AH434" s="8" t="str">
        <f t="shared" si="100"/>
        <v>Y</v>
      </c>
    </row>
    <row r="435" spans="1:34">
      <c r="A435" s="11">
        <v>434</v>
      </c>
      <c r="B435" s="3" t="s">
        <v>21</v>
      </c>
      <c r="C435" s="3" t="s">
        <v>23</v>
      </c>
      <c r="D435" s="3" t="s">
        <v>22</v>
      </c>
      <c r="E435" s="3" t="s">
        <v>24</v>
      </c>
      <c r="F435" s="3">
        <v>85004</v>
      </c>
      <c r="G435" s="3" t="s">
        <v>27</v>
      </c>
      <c r="H435" s="11" t="s">
        <v>25</v>
      </c>
      <c r="I435" s="11"/>
      <c r="J435" s="3" t="s">
        <v>26</v>
      </c>
      <c r="K435" s="3" t="s">
        <v>28</v>
      </c>
      <c r="L435" s="3" t="s">
        <v>471</v>
      </c>
      <c r="M435" s="3">
        <v>18</v>
      </c>
      <c r="N435" s="8">
        <v>43052</v>
      </c>
      <c r="O435" s="8">
        <v>43054</v>
      </c>
      <c r="P435" s="8">
        <f t="shared" si="105"/>
        <v>43600</v>
      </c>
      <c r="Q435" s="8">
        <f t="shared" si="106"/>
        <v>43600</v>
      </c>
      <c r="R435" s="8">
        <v>43235</v>
      </c>
      <c r="S435" s="11"/>
      <c r="T435" s="11"/>
      <c r="U435" s="11" t="str">
        <f t="shared" si="90"/>
        <v>RN</v>
      </c>
      <c r="V435" s="11">
        <v>1857</v>
      </c>
      <c r="W435" s="11">
        <f t="shared" si="91"/>
        <v>1597.02</v>
      </c>
      <c r="X435" s="11">
        <f t="shared" si="108"/>
        <v>129.99</v>
      </c>
      <c r="Y435" s="11">
        <f t="shared" si="93"/>
        <v>37.14</v>
      </c>
      <c r="Z435" s="11">
        <f t="shared" si="107"/>
        <v>92.850000000000009</v>
      </c>
      <c r="AA435" s="11">
        <f t="shared" si="94"/>
        <v>0</v>
      </c>
      <c r="AB435" s="11">
        <f t="shared" si="95"/>
        <v>7.0000000000000007E-2</v>
      </c>
      <c r="AC435" s="11">
        <f t="shared" si="96"/>
        <v>129.99</v>
      </c>
      <c r="AD435" s="13">
        <f t="shared" si="97"/>
        <v>7.2216666666666676</v>
      </c>
      <c r="AE435" s="11" t="str">
        <f t="shared" si="98"/>
        <v>Paid in full</v>
      </c>
      <c r="AF435" s="11" t="str">
        <f t="shared" si="109"/>
        <v>Not Applicable</v>
      </c>
      <c r="AG435" s="11" t="str">
        <f t="shared" si="99"/>
        <v>Y</v>
      </c>
      <c r="AH435" s="8" t="str">
        <f t="shared" si="100"/>
        <v>Y</v>
      </c>
    </row>
    <row r="436" spans="1:34">
      <c r="A436" s="11">
        <v>435</v>
      </c>
      <c r="B436" s="3" t="s">
        <v>21</v>
      </c>
      <c r="C436" s="3" t="s">
        <v>23</v>
      </c>
      <c r="D436" s="3" t="s">
        <v>22</v>
      </c>
      <c r="E436" s="3" t="s">
        <v>24</v>
      </c>
      <c r="F436" s="3">
        <v>85004</v>
      </c>
      <c r="G436" s="3" t="s">
        <v>27</v>
      </c>
      <c r="H436" s="11" t="s">
        <v>25</v>
      </c>
      <c r="I436" s="11"/>
      <c r="J436" s="3" t="s">
        <v>26</v>
      </c>
      <c r="K436" s="3" t="s">
        <v>28</v>
      </c>
      <c r="L436" s="3" t="s">
        <v>472</v>
      </c>
      <c r="M436" s="3">
        <v>18</v>
      </c>
      <c r="N436" s="5">
        <v>43236</v>
      </c>
      <c r="O436" s="5">
        <v>43240</v>
      </c>
      <c r="P436" s="8">
        <f t="shared" si="105"/>
        <v>43789</v>
      </c>
      <c r="Q436" s="8">
        <f t="shared" si="106"/>
        <v>43789</v>
      </c>
      <c r="R436" s="8">
        <v>43424</v>
      </c>
      <c r="S436" s="11"/>
      <c r="T436" s="11"/>
      <c r="U436" s="11" t="str">
        <f t="shared" si="90"/>
        <v>RN</v>
      </c>
      <c r="V436" s="11">
        <v>1587</v>
      </c>
      <c r="W436" s="11">
        <f t="shared" si="91"/>
        <v>1364.82</v>
      </c>
      <c r="X436" s="11">
        <f t="shared" si="108"/>
        <v>111.09000000000002</v>
      </c>
      <c r="Y436" s="11">
        <f t="shared" si="93"/>
        <v>31.740000000000002</v>
      </c>
      <c r="Z436" s="11">
        <f t="shared" si="107"/>
        <v>79.350000000000009</v>
      </c>
      <c r="AA436" s="11">
        <f t="shared" si="94"/>
        <v>0</v>
      </c>
      <c r="AB436" s="11">
        <f t="shared" si="95"/>
        <v>7.0000000000000007E-2</v>
      </c>
      <c r="AC436" s="11">
        <f t="shared" si="96"/>
        <v>111.09</v>
      </c>
      <c r="AD436" s="13">
        <f t="shared" si="97"/>
        <v>6.1716666666666669</v>
      </c>
      <c r="AE436" s="11" t="str">
        <f t="shared" si="98"/>
        <v>Paid in full</v>
      </c>
      <c r="AF436" s="11" t="str">
        <f t="shared" si="109"/>
        <v>Not Applicable</v>
      </c>
      <c r="AG436" s="11" t="str">
        <f t="shared" si="99"/>
        <v>Y</v>
      </c>
      <c r="AH436" s="8" t="str">
        <f t="shared" si="100"/>
        <v>Y</v>
      </c>
    </row>
    <row r="437" spans="1:34">
      <c r="A437" s="11">
        <v>436</v>
      </c>
      <c r="B437" s="3" t="s">
        <v>21</v>
      </c>
      <c r="C437" s="3" t="s">
        <v>23</v>
      </c>
      <c r="D437" s="3" t="s">
        <v>22</v>
      </c>
      <c r="E437" s="3" t="s">
        <v>24</v>
      </c>
      <c r="F437" s="3">
        <v>85004</v>
      </c>
      <c r="G437" s="3" t="s">
        <v>27</v>
      </c>
      <c r="H437" s="11" t="s">
        <v>25</v>
      </c>
      <c r="I437" s="11"/>
      <c r="J437" s="3" t="s">
        <v>26</v>
      </c>
      <c r="K437" s="3" t="s">
        <v>28</v>
      </c>
      <c r="L437" s="3" t="s">
        <v>473</v>
      </c>
      <c r="M437" s="11">
        <v>18</v>
      </c>
      <c r="N437" s="8">
        <v>43076</v>
      </c>
      <c r="O437" s="8">
        <v>43078</v>
      </c>
      <c r="P437" s="8">
        <f t="shared" si="105"/>
        <v>43625</v>
      </c>
      <c r="Q437" s="8">
        <f t="shared" si="106"/>
        <v>43625</v>
      </c>
      <c r="R437" s="8">
        <v>43260</v>
      </c>
      <c r="S437" s="11"/>
      <c r="T437" s="11"/>
      <c r="U437" s="11" t="str">
        <f t="shared" si="90"/>
        <v>RN</v>
      </c>
      <c r="V437" s="11">
        <v>1856</v>
      </c>
      <c r="W437" s="11">
        <f t="shared" si="91"/>
        <v>1596.16</v>
      </c>
      <c r="X437" s="11">
        <f t="shared" si="108"/>
        <v>129.92000000000002</v>
      </c>
      <c r="Y437" s="11">
        <f t="shared" si="93"/>
        <v>37.119999999999997</v>
      </c>
      <c r="Z437" s="11">
        <f t="shared" si="107"/>
        <v>92.800000000000011</v>
      </c>
      <c r="AA437" s="11">
        <f t="shared" si="94"/>
        <v>0</v>
      </c>
      <c r="AB437" s="11">
        <f t="shared" si="95"/>
        <v>7.0000000000000007E-2</v>
      </c>
      <c r="AC437" s="11">
        <f t="shared" si="96"/>
        <v>129.92000000000002</v>
      </c>
      <c r="AD437" s="13">
        <f t="shared" si="97"/>
        <v>7.217777777777779</v>
      </c>
      <c r="AE437" s="11" t="str">
        <f t="shared" si="98"/>
        <v>Paid in full</v>
      </c>
      <c r="AF437" s="11" t="str">
        <f t="shared" si="109"/>
        <v>Not Applicable</v>
      </c>
      <c r="AG437" s="11" t="str">
        <f t="shared" si="99"/>
        <v>Y</v>
      </c>
      <c r="AH437" s="8" t="str">
        <f t="shared" si="100"/>
        <v>Y</v>
      </c>
    </row>
    <row r="438" spans="1:34">
      <c r="A438" s="11">
        <v>437</v>
      </c>
      <c r="B438" s="3" t="s">
        <v>21</v>
      </c>
      <c r="C438" s="3" t="s">
        <v>23</v>
      </c>
      <c r="D438" s="3" t="s">
        <v>22</v>
      </c>
      <c r="E438" s="3" t="s">
        <v>24</v>
      </c>
      <c r="F438" s="3">
        <v>85004</v>
      </c>
      <c r="G438" s="3" t="s">
        <v>27</v>
      </c>
      <c r="H438" s="11" t="s">
        <v>25</v>
      </c>
      <c r="I438" s="11"/>
      <c r="J438" s="3" t="s">
        <v>26</v>
      </c>
      <c r="K438" s="3" t="s">
        <v>28</v>
      </c>
      <c r="L438" s="3" t="s">
        <v>474</v>
      </c>
      <c r="M438" s="11">
        <v>18</v>
      </c>
      <c r="N438" s="8">
        <v>43079</v>
      </c>
      <c r="O438" s="8">
        <v>43081</v>
      </c>
      <c r="P438" s="8">
        <f t="shared" si="105"/>
        <v>43628</v>
      </c>
      <c r="Q438" s="8">
        <f t="shared" si="106"/>
        <v>43628</v>
      </c>
      <c r="R438" s="8">
        <v>43263</v>
      </c>
      <c r="S438" s="11"/>
      <c r="T438" s="11"/>
      <c r="U438" s="11" t="str">
        <f t="shared" si="90"/>
        <v>RN</v>
      </c>
      <c r="V438" s="11">
        <v>1852</v>
      </c>
      <c r="W438" s="11">
        <f t="shared" si="91"/>
        <v>1592.72</v>
      </c>
      <c r="X438" s="11">
        <f t="shared" si="108"/>
        <v>129.64000000000001</v>
      </c>
      <c r="Y438" s="11">
        <f t="shared" si="93"/>
        <v>37.04</v>
      </c>
      <c r="Z438" s="11">
        <f t="shared" si="107"/>
        <v>92.600000000000009</v>
      </c>
      <c r="AA438" s="11">
        <f t="shared" si="94"/>
        <v>0</v>
      </c>
      <c r="AB438" s="11">
        <f t="shared" si="95"/>
        <v>7.0000000000000007E-2</v>
      </c>
      <c r="AC438" s="11">
        <f t="shared" si="96"/>
        <v>129.64000000000001</v>
      </c>
      <c r="AD438" s="13">
        <f t="shared" si="97"/>
        <v>7.2022222222222227</v>
      </c>
      <c r="AE438" s="11" t="str">
        <f t="shared" si="98"/>
        <v>Paid in full</v>
      </c>
      <c r="AF438" s="11" t="str">
        <f t="shared" si="109"/>
        <v>Not Applicable</v>
      </c>
      <c r="AG438" s="11" t="str">
        <f t="shared" si="99"/>
        <v>Y</v>
      </c>
      <c r="AH438" s="8" t="str">
        <f t="shared" si="100"/>
        <v>Y</v>
      </c>
    </row>
    <row r="439" spans="1:34">
      <c r="A439" s="11">
        <v>438</v>
      </c>
      <c r="B439" s="3" t="s">
        <v>21</v>
      </c>
      <c r="C439" s="3" t="s">
        <v>23</v>
      </c>
      <c r="D439" s="3" t="s">
        <v>22</v>
      </c>
      <c r="E439" s="3" t="s">
        <v>24</v>
      </c>
      <c r="F439" s="3">
        <v>85004</v>
      </c>
      <c r="G439" s="3" t="s">
        <v>27</v>
      </c>
      <c r="H439" s="11" t="s">
        <v>25</v>
      </c>
      <c r="I439" s="11"/>
      <c r="J439" s="3" t="s">
        <v>26</v>
      </c>
      <c r="K439" s="3" t="s">
        <v>28</v>
      </c>
      <c r="L439" s="3" t="s">
        <v>475</v>
      </c>
      <c r="M439" s="12">
        <v>18</v>
      </c>
      <c r="N439" s="8">
        <v>43083</v>
      </c>
      <c r="O439" s="8">
        <v>43085</v>
      </c>
      <c r="P439" s="8">
        <f t="shared" si="105"/>
        <v>43632</v>
      </c>
      <c r="Q439" s="8">
        <f t="shared" si="106"/>
        <v>43632</v>
      </c>
      <c r="R439" s="8">
        <v>43267</v>
      </c>
      <c r="S439" s="11"/>
      <c r="T439" s="11"/>
      <c r="U439" s="11" t="str">
        <f t="shared" si="90"/>
        <v>RN</v>
      </c>
      <c r="V439" s="11">
        <v>1568</v>
      </c>
      <c r="W439" s="11">
        <f t="shared" si="91"/>
        <v>1348.48</v>
      </c>
      <c r="X439" s="11">
        <f t="shared" si="108"/>
        <v>109.76</v>
      </c>
      <c r="Y439" s="11">
        <f t="shared" si="93"/>
        <v>31.36</v>
      </c>
      <c r="Z439" s="11">
        <f t="shared" si="107"/>
        <v>78.400000000000006</v>
      </c>
      <c r="AA439" s="11">
        <f t="shared" si="94"/>
        <v>0</v>
      </c>
      <c r="AB439" s="11">
        <f t="shared" si="95"/>
        <v>7.0000000000000007E-2</v>
      </c>
      <c r="AC439" s="11">
        <f t="shared" si="96"/>
        <v>109.76</v>
      </c>
      <c r="AD439" s="13">
        <f t="shared" si="97"/>
        <v>6.097777777777778</v>
      </c>
      <c r="AE439" s="11" t="str">
        <f t="shared" si="98"/>
        <v>Paid in full</v>
      </c>
      <c r="AF439" s="11" t="str">
        <f t="shared" si="109"/>
        <v>Not Applicable</v>
      </c>
      <c r="AG439" s="11" t="str">
        <f t="shared" si="99"/>
        <v>Y</v>
      </c>
      <c r="AH439" s="8" t="str">
        <f t="shared" si="100"/>
        <v>Y</v>
      </c>
    </row>
    <row r="440" spans="1:34">
      <c r="A440" s="11">
        <v>439</v>
      </c>
      <c r="B440" s="3" t="s">
        <v>21</v>
      </c>
      <c r="C440" s="3" t="s">
        <v>23</v>
      </c>
      <c r="D440" s="3" t="s">
        <v>22</v>
      </c>
      <c r="E440" s="3" t="s">
        <v>24</v>
      </c>
      <c r="F440" s="3">
        <v>85004</v>
      </c>
      <c r="G440" s="3" t="s">
        <v>27</v>
      </c>
      <c r="H440" s="11" t="s">
        <v>25</v>
      </c>
      <c r="I440" s="11"/>
      <c r="J440" s="3" t="s">
        <v>26</v>
      </c>
      <c r="K440" s="3" t="s">
        <v>28</v>
      </c>
      <c r="L440" s="3" t="s">
        <v>476</v>
      </c>
      <c r="M440" s="12">
        <v>18</v>
      </c>
      <c r="N440" s="8">
        <v>43087</v>
      </c>
      <c r="O440" s="8">
        <v>43089</v>
      </c>
      <c r="P440" s="8">
        <f t="shared" si="105"/>
        <v>43636</v>
      </c>
      <c r="Q440" s="8">
        <f t="shared" si="106"/>
        <v>43636</v>
      </c>
      <c r="R440" s="8">
        <v>43271</v>
      </c>
      <c r="S440" s="11"/>
      <c r="T440" s="11"/>
      <c r="U440" s="11" t="str">
        <f t="shared" si="90"/>
        <v>RN</v>
      </c>
      <c r="V440" s="11">
        <v>1562</v>
      </c>
      <c r="W440" s="11">
        <f t="shared" si="91"/>
        <v>1343.32</v>
      </c>
      <c r="X440" s="11">
        <f t="shared" si="108"/>
        <v>109.34</v>
      </c>
      <c r="Y440" s="11">
        <f t="shared" si="93"/>
        <v>31.240000000000002</v>
      </c>
      <c r="Z440" s="11">
        <f t="shared" si="107"/>
        <v>78.100000000000009</v>
      </c>
      <c r="AA440" s="11">
        <f t="shared" si="94"/>
        <v>0</v>
      </c>
      <c r="AB440" s="11">
        <f t="shared" si="95"/>
        <v>7.0000000000000007E-2</v>
      </c>
      <c r="AC440" s="11">
        <f t="shared" si="96"/>
        <v>109.34</v>
      </c>
      <c r="AD440" s="13">
        <f t="shared" si="97"/>
        <v>6.0744444444444445</v>
      </c>
      <c r="AE440" s="11" t="str">
        <f t="shared" si="98"/>
        <v>Paid in full</v>
      </c>
      <c r="AF440" s="11" t="str">
        <f t="shared" si="109"/>
        <v>Not Applicable</v>
      </c>
      <c r="AG440" s="11" t="str">
        <f t="shared" si="99"/>
        <v>Y</v>
      </c>
      <c r="AH440" s="8" t="str">
        <f t="shared" si="100"/>
        <v>Y</v>
      </c>
    </row>
    <row r="441" spans="1:34">
      <c r="A441" s="11">
        <v>440</v>
      </c>
      <c r="B441" s="3" t="s">
        <v>21</v>
      </c>
      <c r="C441" s="3" t="s">
        <v>23</v>
      </c>
      <c r="D441" s="3" t="s">
        <v>22</v>
      </c>
      <c r="E441" s="3" t="s">
        <v>24</v>
      </c>
      <c r="F441" s="3">
        <v>85004</v>
      </c>
      <c r="G441" s="3" t="s">
        <v>27</v>
      </c>
      <c r="H441" s="11" t="s">
        <v>25</v>
      </c>
      <c r="I441" s="11"/>
      <c r="J441" s="3" t="s">
        <v>26</v>
      </c>
      <c r="K441" s="3" t="s">
        <v>28</v>
      </c>
      <c r="L441" s="3" t="s">
        <v>477</v>
      </c>
      <c r="M441" s="12">
        <v>18</v>
      </c>
      <c r="N441" s="8">
        <v>43091</v>
      </c>
      <c r="O441" s="8">
        <v>43093</v>
      </c>
      <c r="P441" s="8">
        <f t="shared" si="105"/>
        <v>43640</v>
      </c>
      <c r="Q441" s="8">
        <f t="shared" si="106"/>
        <v>43640</v>
      </c>
      <c r="R441" s="8">
        <v>43275</v>
      </c>
      <c r="S441" s="11"/>
      <c r="T441" s="11"/>
      <c r="U441" s="11" t="str">
        <f t="shared" si="90"/>
        <v>RN</v>
      </c>
      <c r="V441" s="11">
        <v>1752</v>
      </c>
      <c r="W441" s="11">
        <f t="shared" si="91"/>
        <v>1506.72</v>
      </c>
      <c r="X441" s="11">
        <f t="shared" si="108"/>
        <v>122.64000000000001</v>
      </c>
      <c r="Y441" s="11">
        <f t="shared" si="93"/>
        <v>35.04</v>
      </c>
      <c r="Z441" s="11">
        <f t="shared" si="107"/>
        <v>87.600000000000009</v>
      </c>
      <c r="AA441" s="11">
        <f t="shared" si="94"/>
        <v>0</v>
      </c>
      <c r="AB441" s="11">
        <f t="shared" si="95"/>
        <v>7.0000000000000007E-2</v>
      </c>
      <c r="AC441" s="11">
        <f t="shared" si="96"/>
        <v>122.64000000000001</v>
      </c>
      <c r="AD441" s="13">
        <f t="shared" si="97"/>
        <v>6.8133333333333344</v>
      </c>
      <c r="AE441" s="11" t="str">
        <f t="shared" si="98"/>
        <v>Paid in full</v>
      </c>
      <c r="AF441" s="11" t="str">
        <f t="shared" si="109"/>
        <v>Not Applicable</v>
      </c>
      <c r="AG441" s="11" t="str">
        <f t="shared" si="99"/>
        <v>Y</v>
      </c>
      <c r="AH441" s="8" t="str">
        <f t="shared" si="100"/>
        <v>Y</v>
      </c>
    </row>
    <row r="442" spans="1:34">
      <c r="A442" s="11">
        <v>441</v>
      </c>
      <c r="B442" s="3" t="s">
        <v>21</v>
      </c>
      <c r="C442" s="3" t="s">
        <v>23</v>
      </c>
      <c r="D442" s="3" t="s">
        <v>22</v>
      </c>
      <c r="E442" s="3" t="s">
        <v>24</v>
      </c>
      <c r="F442" s="3">
        <v>85004</v>
      </c>
      <c r="G442" s="3" t="s">
        <v>27</v>
      </c>
      <c r="H442" s="11" t="s">
        <v>25</v>
      </c>
      <c r="I442" s="11"/>
      <c r="J442" s="3" t="s">
        <v>26</v>
      </c>
      <c r="K442" s="3" t="s">
        <v>28</v>
      </c>
      <c r="L442" s="3" t="s">
        <v>478</v>
      </c>
      <c r="M442" s="12">
        <v>18</v>
      </c>
      <c r="N442" s="8">
        <v>43095</v>
      </c>
      <c r="O442" s="8">
        <v>43097</v>
      </c>
      <c r="P442" s="8">
        <f t="shared" si="105"/>
        <v>43644</v>
      </c>
      <c r="Q442" s="8">
        <f t="shared" si="106"/>
        <v>43644</v>
      </c>
      <c r="R442" s="8">
        <v>43279</v>
      </c>
      <c r="S442" s="11"/>
      <c r="T442" s="11"/>
      <c r="U442" s="11" t="str">
        <f t="shared" si="90"/>
        <v>RN</v>
      </c>
      <c r="V442" s="11">
        <v>1956</v>
      </c>
      <c r="W442" s="11">
        <f t="shared" si="91"/>
        <v>1682.16</v>
      </c>
      <c r="X442" s="11">
        <f t="shared" si="108"/>
        <v>136.92000000000002</v>
      </c>
      <c r="Y442" s="11">
        <f t="shared" si="93"/>
        <v>39.119999999999997</v>
      </c>
      <c r="Z442" s="11">
        <f t="shared" si="107"/>
        <v>97.800000000000011</v>
      </c>
      <c r="AA442" s="11">
        <f t="shared" si="94"/>
        <v>0</v>
      </c>
      <c r="AB442" s="11">
        <f t="shared" si="95"/>
        <v>7.0000000000000007E-2</v>
      </c>
      <c r="AC442" s="11">
        <f t="shared" si="96"/>
        <v>136.92000000000002</v>
      </c>
      <c r="AD442" s="13">
        <f t="shared" si="97"/>
        <v>7.6066666666666674</v>
      </c>
      <c r="AE442" s="11" t="str">
        <f t="shared" si="98"/>
        <v>Paid in full</v>
      </c>
      <c r="AF442" s="11" t="str">
        <f t="shared" si="109"/>
        <v>Not Applicable</v>
      </c>
      <c r="AG442" s="11" t="str">
        <f t="shared" si="99"/>
        <v>Y</v>
      </c>
      <c r="AH442" s="8" t="str">
        <f t="shared" si="100"/>
        <v>Y</v>
      </c>
    </row>
    <row r="443" spans="1:34">
      <c r="A443" s="11">
        <v>442</v>
      </c>
      <c r="B443" s="3" t="s">
        <v>21</v>
      </c>
      <c r="C443" s="3" t="s">
        <v>23</v>
      </c>
      <c r="D443" s="3" t="s">
        <v>22</v>
      </c>
      <c r="E443" s="3" t="s">
        <v>24</v>
      </c>
      <c r="F443" s="3">
        <v>85004</v>
      </c>
      <c r="G443" s="3" t="s">
        <v>27</v>
      </c>
      <c r="H443" s="11" t="s">
        <v>25</v>
      </c>
      <c r="I443" s="11"/>
      <c r="J443" s="3" t="s">
        <v>26</v>
      </c>
      <c r="K443" s="3" t="s">
        <v>28</v>
      </c>
      <c r="L443" s="3" t="s">
        <v>479</v>
      </c>
      <c r="M443" s="12">
        <v>18</v>
      </c>
      <c r="N443" s="8">
        <v>43101</v>
      </c>
      <c r="O443" s="8">
        <v>43103</v>
      </c>
      <c r="P443" s="8">
        <f t="shared" si="105"/>
        <v>43649</v>
      </c>
      <c r="Q443" s="8">
        <f t="shared" si="106"/>
        <v>43649</v>
      </c>
      <c r="R443" s="8">
        <v>43284</v>
      </c>
      <c r="S443" s="11"/>
      <c r="T443" s="11"/>
      <c r="U443" s="11" t="str">
        <f t="shared" si="90"/>
        <v>RN</v>
      </c>
      <c r="V443" s="11">
        <v>1865</v>
      </c>
      <c r="W443" s="11">
        <f t="shared" si="91"/>
        <v>1603.8999999999999</v>
      </c>
      <c r="X443" s="11">
        <f t="shared" si="108"/>
        <v>130.55000000000001</v>
      </c>
      <c r="Y443" s="11">
        <f t="shared" si="93"/>
        <v>37.300000000000004</v>
      </c>
      <c r="Z443" s="11">
        <f t="shared" si="107"/>
        <v>93.25</v>
      </c>
      <c r="AA443" s="11">
        <f t="shared" si="94"/>
        <v>0</v>
      </c>
      <c r="AB443" s="11">
        <f t="shared" si="95"/>
        <v>7.0000000000000007E-2</v>
      </c>
      <c r="AC443" s="11">
        <f t="shared" si="96"/>
        <v>130.55000000000001</v>
      </c>
      <c r="AD443" s="13">
        <f t="shared" si="97"/>
        <v>7.2527777777777782</v>
      </c>
      <c r="AE443" s="11" t="str">
        <f t="shared" si="98"/>
        <v>Paid in full</v>
      </c>
      <c r="AF443" s="11" t="str">
        <f t="shared" si="109"/>
        <v>Not Applicable</v>
      </c>
      <c r="AG443" s="11" t="str">
        <f t="shared" si="99"/>
        <v>Y</v>
      </c>
      <c r="AH443" s="8" t="str">
        <f t="shared" si="100"/>
        <v>Y</v>
      </c>
    </row>
    <row r="444" spans="1:34">
      <c r="A444" s="11">
        <v>443</v>
      </c>
      <c r="B444" s="3" t="s">
        <v>21</v>
      </c>
      <c r="C444" s="3" t="s">
        <v>23</v>
      </c>
      <c r="D444" s="3" t="s">
        <v>22</v>
      </c>
      <c r="E444" s="3" t="s">
        <v>24</v>
      </c>
      <c r="F444" s="3">
        <v>85004</v>
      </c>
      <c r="G444" s="3" t="s">
        <v>27</v>
      </c>
      <c r="H444" s="11" t="s">
        <v>25</v>
      </c>
      <c r="I444" s="11"/>
      <c r="J444" s="3" t="s">
        <v>26</v>
      </c>
      <c r="K444" s="3" t="s">
        <v>28</v>
      </c>
      <c r="L444" s="3" t="s">
        <v>480</v>
      </c>
      <c r="M444" s="12">
        <v>18</v>
      </c>
      <c r="N444" s="8">
        <v>43104</v>
      </c>
      <c r="O444" s="8">
        <v>43106</v>
      </c>
      <c r="P444" s="8">
        <f t="shared" si="105"/>
        <v>43652</v>
      </c>
      <c r="Q444" s="8">
        <f t="shared" si="106"/>
        <v>43652</v>
      </c>
      <c r="R444" s="8">
        <v>43287</v>
      </c>
      <c r="S444" s="11"/>
      <c r="T444" s="11"/>
      <c r="U444" s="11" t="str">
        <f t="shared" si="90"/>
        <v>RN</v>
      </c>
      <c r="V444" s="11">
        <v>1875</v>
      </c>
      <c r="W444" s="11">
        <f t="shared" si="91"/>
        <v>1612.5</v>
      </c>
      <c r="X444" s="11">
        <f t="shared" si="108"/>
        <v>131.25</v>
      </c>
      <c r="Y444" s="11">
        <f t="shared" si="93"/>
        <v>37.5</v>
      </c>
      <c r="Z444" s="11">
        <f t="shared" si="107"/>
        <v>93.75</v>
      </c>
      <c r="AA444" s="11">
        <f t="shared" si="94"/>
        <v>0</v>
      </c>
      <c r="AB444" s="11">
        <f t="shared" si="95"/>
        <v>7.0000000000000007E-2</v>
      </c>
      <c r="AC444" s="11">
        <f t="shared" si="96"/>
        <v>131.25</v>
      </c>
      <c r="AD444" s="13">
        <f t="shared" si="97"/>
        <v>7.291666666666667</v>
      </c>
      <c r="AE444" s="11" t="str">
        <f t="shared" si="98"/>
        <v>Paid in full</v>
      </c>
      <c r="AF444" s="11" t="str">
        <f t="shared" si="109"/>
        <v>Not Applicable</v>
      </c>
      <c r="AG444" s="11" t="str">
        <f t="shared" si="99"/>
        <v>Y</v>
      </c>
      <c r="AH444" s="8" t="str">
        <f t="shared" si="100"/>
        <v>Y</v>
      </c>
    </row>
    <row r="445" spans="1:34">
      <c r="A445" s="11">
        <v>444</v>
      </c>
      <c r="B445" s="3" t="s">
        <v>21</v>
      </c>
      <c r="C445" s="3" t="s">
        <v>23</v>
      </c>
      <c r="D445" s="3" t="s">
        <v>22</v>
      </c>
      <c r="E445" s="3" t="s">
        <v>24</v>
      </c>
      <c r="F445" s="3">
        <v>85004</v>
      </c>
      <c r="G445" s="3" t="s">
        <v>27</v>
      </c>
      <c r="H445" s="11" t="s">
        <v>25</v>
      </c>
      <c r="I445" s="11"/>
      <c r="J445" s="3" t="s">
        <v>26</v>
      </c>
      <c r="K445" s="3" t="s">
        <v>28</v>
      </c>
      <c r="L445" s="3" t="s">
        <v>481</v>
      </c>
      <c r="M445" s="12">
        <v>18</v>
      </c>
      <c r="N445" s="8">
        <v>43107</v>
      </c>
      <c r="O445" s="8">
        <v>43109</v>
      </c>
      <c r="P445" s="8">
        <f t="shared" si="105"/>
        <v>43655</v>
      </c>
      <c r="Q445" s="8">
        <f t="shared" si="106"/>
        <v>43655</v>
      </c>
      <c r="R445" s="8">
        <v>43290</v>
      </c>
      <c r="S445" s="11"/>
      <c r="T445" s="11"/>
      <c r="U445" s="11" t="str">
        <f t="shared" si="90"/>
        <v>RN</v>
      </c>
      <c r="V445" s="11">
        <v>1759</v>
      </c>
      <c r="W445" s="11">
        <f t="shared" si="91"/>
        <v>1512.74</v>
      </c>
      <c r="X445" s="11">
        <f t="shared" si="108"/>
        <v>123.13000000000001</v>
      </c>
      <c r="Y445" s="11">
        <f t="shared" si="93"/>
        <v>35.18</v>
      </c>
      <c r="Z445" s="11">
        <f t="shared" si="107"/>
        <v>87.95</v>
      </c>
      <c r="AA445" s="11">
        <f t="shared" si="94"/>
        <v>0</v>
      </c>
      <c r="AB445" s="11">
        <f t="shared" si="95"/>
        <v>7.0000000000000007E-2</v>
      </c>
      <c r="AC445" s="11">
        <f t="shared" si="96"/>
        <v>123.13</v>
      </c>
      <c r="AD445" s="13">
        <f t="shared" si="97"/>
        <v>6.8405555555555555</v>
      </c>
      <c r="AE445" s="11" t="str">
        <f t="shared" si="98"/>
        <v>Paid in full</v>
      </c>
      <c r="AF445" s="11" t="str">
        <f t="shared" si="109"/>
        <v>Not Applicable</v>
      </c>
      <c r="AG445" s="11" t="str">
        <f t="shared" si="99"/>
        <v>Y</v>
      </c>
      <c r="AH445" s="8" t="str">
        <f t="shared" si="100"/>
        <v>Y</v>
      </c>
    </row>
    <row r="446" spans="1:34">
      <c r="A446" s="11">
        <v>445</v>
      </c>
      <c r="B446" s="3" t="s">
        <v>21</v>
      </c>
      <c r="C446" s="3" t="s">
        <v>23</v>
      </c>
      <c r="D446" s="3" t="s">
        <v>22</v>
      </c>
      <c r="E446" s="3" t="s">
        <v>24</v>
      </c>
      <c r="F446" s="3">
        <v>85004</v>
      </c>
      <c r="G446" s="3" t="s">
        <v>27</v>
      </c>
      <c r="H446" s="11" t="s">
        <v>25</v>
      </c>
      <c r="I446" s="11"/>
      <c r="J446" s="3" t="s">
        <v>26</v>
      </c>
      <c r="K446" s="3" t="s">
        <v>28</v>
      </c>
      <c r="L446" s="3" t="s">
        <v>482</v>
      </c>
      <c r="M446" s="12">
        <v>18</v>
      </c>
      <c r="N446" s="8">
        <v>43110</v>
      </c>
      <c r="O446" s="8">
        <v>43112</v>
      </c>
      <c r="P446" s="8">
        <f t="shared" ref="P446:P477" si="110">EDATE(O446,M446)</f>
        <v>43658</v>
      </c>
      <c r="Q446" s="8">
        <f t="shared" ref="Q446:Q477" si="111">P446</f>
        <v>43658</v>
      </c>
      <c r="R446" s="8">
        <v>43293</v>
      </c>
      <c r="S446" s="11"/>
      <c r="T446" s="11"/>
      <c r="U446" s="11" t="str">
        <f t="shared" si="90"/>
        <v>RN</v>
      </c>
      <c r="V446" s="11">
        <v>1865</v>
      </c>
      <c r="W446" s="11">
        <f t="shared" si="91"/>
        <v>1603.8999999999999</v>
      </c>
      <c r="X446" s="11">
        <f t="shared" si="108"/>
        <v>130.55000000000001</v>
      </c>
      <c r="Y446" s="11">
        <f t="shared" si="93"/>
        <v>37.300000000000004</v>
      </c>
      <c r="Z446" s="11">
        <f t="shared" si="107"/>
        <v>93.25</v>
      </c>
      <c r="AA446" s="11">
        <f t="shared" si="94"/>
        <v>0</v>
      </c>
      <c r="AB446" s="11">
        <f t="shared" si="95"/>
        <v>7.0000000000000007E-2</v>
      </c>
      <c r="AC446" s="11">
        <f t="shared" si="96"/>
        <v>130.55000000000001</v>
      </c>
      <c r="AD446" s="13">
        <f t="shared" si="97"/>
        <v>7.2527777777777782</v>
      </c>
      <c r="AE446" s="11" t="str">
        <f t="shared" si="98"/>
        <v>Paid in full</v>
      </c>
      <c r="AF446" s="11" t="str">
        <f t="shared" si="109"/>
        <v>Not Applicable</v>
      </c>
      <c r="AG446" s="11" t="str">
        <f t="shared" si="99"/>
        <v>Y</v>
      </c>
      <c r="AH446" s="8" t="str">
        <f t="shared" si="100"/>
        <v>Y</v>
      </c>
    </row>
    <row r="447" spans="1:34">
      <c r="A447" s="11">
        <v>446</v>
      </c>
      <c r="B447" s="3" t="s">
        <v>21</v>
      </c>
      <c r="C447" s="3" t="s">
        <v>23</v>
      </c>
      <c r="D447" s="3" t="s">
        <v>22</v>
      </c>
      <c r="E447" s="3" t="s">
        <v>24</v>
      </c>
      <c r="F447" s="3">
        <v>85004</v>
      </c>
      <c r="G447" s="3" t="s">
        <v>27</v>
      </c>
      <c r="H447" s="11" t="s">
        <v>25</v>
      </c>
      <c r="I447" s="11"/>
      <c r="J447" s="3" t="s">
        <v>26</v>
      </c>
      <c r="K447" s="3" t="s">
        <v>28</v>
      </c>
      <c r="L447" s="3" t="s">
        <v>483</v>
      </c>
      <c r="M447" s="12">
        <v>18</v>
      </c>
      <c r="N447" s="8">
        <v>43113</v>
      </c>
      <c r="O447" s="8">
        <v>43120</v>
      </c>
      <c r="P447" s="8">
        <f t="shared" si="110"/>
        <v>43666</v>
      </c>
      <c r="Q447" s="8">
        <f t="shared" si="111"/>
        <v>43666</v>
      </c>
      <c r="R447" s="8">
        <v>43301</v>
      </c>
      <c r="S447" s="11"/>
      <c r="T447" s="11"/>
      <c r="U447" s="11" t="str">
        <f t="shared" si="90"/>
        <v>RN</v>
      </c>
      <c r="V447" s="11">
        <v>1856</v>
      </c>
      <c r="W447" s="11">
        <f t="shared" si="91"/>
        <v>1596.16</v>
      </c>
      <c r="X447" s="11">
        <f t="shared" si="108"/>
        <v>129.92000000000002</v>
      </c>
      <c r="Y447" s="11">
        <f t="shared" si="93"/>
        <v>37.119999999999997</v>
      </c>
      <c r="Z447" s="11">
        <f t="shared" si="107"/>
        <v>92.800000000000011</v>
      </c>
      <c r="AA447" s="11">
        <f t="shared" si="94"/>
        <v>0</v>
      </c>
      <c r="AB447" s="11">
        <f t="shared" si="95"/>
        <v>7.0000000000000007E-2</v>
      </c>
      <c r="AC447" s="11">
        <f t="shared" si="96"/>
        <v>129.92000000000002</v>
      </c>
      <c r="AD447" s="13">
        <f t="shared" si="97"/>
        <v>7.217777777777779</v>
      </c>
      <c r="AE447" s="11" t="str">
        <f t="shared" si="98"/>
        <v>Paid in full</v>
      </c>
      <c r="AF447" s="11" t="str">
        <f t="shared" si="109"/>
        <v>Not Applicable</v>
      </c>
      <c r="AG447" s="11" t="str">
        <f t="shared" si="99"/>
        <v>Y</v>
      </c>
      <c r="AH447" s="8" t="str">
        <f t="shared" si="100"/>
        <v>Y</v>
      </c>
    </row>
    <row r="448" spans="1:34">
      <c r="A448" s="11">
        <v>447</v>
      </c>
      <c r="B448" s="3" t="s">
        <v>21</v>
      </c>
      <c r="C448" s="3" t="s">
        <v>23</v>
      </c>
      <c r="D448" s="3" t="s">
        <v>22</v>
      </c>
      <c r="E448" s="3" t="s">
        <v>24</v>
      </c>
      <c r="F448" s="3">
        <v>85004</v>
      </c>
      <c r="G448" s="3" t="s">
        <v>27</v>
      </c>
      <c r="H448" s="11" t="s">
        <v>25</v>
      </c>
      <c r="I448" s="11"/>
      <c r="J448" s="3" t="s">
        <v>26</v>
      </c>
      <c r="K448" s="3" t="s">
        <v>28</v>
      </c>
      <c r="L448" s="3" t="s">
        <v>484</v>
      </c>
      <c r="M448" s="12">
        <v>18</v>
      </c>
      <c r="N448" s="8">
        <v>43121</v>
      </c>
      <c r="O448" s="8">
        <v>43123</v>
      </c>
      <c r="P448" s="8">
        <f t="shared" si="110"/>
        <v>43669</v>
      </c>
      <c r="Q448" s="8">
        <f t="shared" si="111"/>
        <v>43669</v>
      </c>
      <c r="R448" s="8">
        <v>43304</v>
      </c>
      <c r="S448" s="11"/>
      <c r="T448" s="11"/>
      <c r="U448" s="11" t="str">
        <f t="shared" si="90"/>
        <v>RN</v>
      </c>
      <c r="V448" s="11">
        <v>1875</v>
      </c>
      <c r="W448" s="11">
        <f t="shared" si="91"/>
        <v>1612.5</v>
      </c>
      <c r="X448" s="11">
        <f t="shared" si="108"/>
        <v>131.25</v>
      </c>
      <c r="Y448" s="11">
        <f t="shared" si="93"/>
        <v>37.5</v>
      </c>
      <c r="Z448" s="11">
        <f t="shared" si="107"/>
        <v>93.75</v>
      </c>
      <c r="AA448" s="11">
        <f t="shared" si="94"/>
        <v>0</v>
      </c>
      <c r="AB448" s="11">
        <f t="shared" si="95"/>
        <v>7.0000000000000007E-2</v>
      </c>
      <c r="AC448" s="11">
        <f t="shared" si="96"/>
        <v>131.25</v>
      </c>
      <c r="AD448" s="13">
        <f t="shared" si="97"/>
        <v>7.291666666666667</v>
      </c>
      <c r="AE448" s="11" t="str">
        <f t="shared" si="98"/>
        <v>Paid in full</v>
      </c>
      <c r="AF448" s="11" t="str">
        <f t="shared" si="109"/>
        <v>Not Applicable</v>
      </c>
      <c r="AG448" s="11" t="str">
        <f t="shared" si="99"/>
        <v>Y</v>
      </c>
      <c r="AH448" s="8" t="str">
        <f t="shared" si="100"/>
        <v>Y</v>
      </c>
    </row>
    <row r="449" spans="1:34">
      <c r="A449" s="11">
        <v>448</v>
      </c>
      <c r="B449" s="3" t="s">
        <v>21</v>
      </c>
      <c r="C449" s="3" t="s">
        <v>23</v>
      </c>
      <c r="D449" s="3" t="s">
        <v>22</v>
      </c>
      <c r="E449" s="3" t="s">
        <v>24</v>
      </c>
      <c r="F449" s="3">
        <v>85004</v>
      </c>
      <c r="G449" s="3" t="s">
        <v>27</v>
      </c>
      <c r="H449" s="11" t="s">
        <v>25</v>
      </c>
      <c r="I449" s="11"/>
      <c r="J449" s="3" t="s">
        <v>26</v>
      </c>
      <c r="K449" s="3" t="s">
        <v>28</v>
      </c>
      <c r="L449" s="3" t="s">
        <v>485</v>
      </c>
      <c r="M449" s="12">
        <v>18</v>
      </c>
      <c r="N449" s="8">
        <v>43124</v>
      </c>
      <c r="O449" s="8">
        <v>43125</v>
      </c>
      <c r="P449" s="8">
        <f t="shared" si="110"/>
        <v>43671</v>
      </c>
      <c r="Q449" s="8">
        <f t="shared" si="111"/>
        <v>43671</v>
      </c>
      <c r="R449" s="8">
        <v>43306</v>
      </c>
      <c r="S449" s="11"/>
      <c r="T449" s="11"/>
      <c r="U449" s="11" t="str">
        <f t="shared" si="90"/>
        <v>RN</v>
      </c>
      <c r="V449" s="11">
        <v>1478</v>
      </c>
      <c r="W449" s="11">
        <f t="shared" si="91"/>
        <v>1271.08</v>
      </c>
      <c r="X449" s="11">
        <f t="shared" si="108"/>
        <v>103.46000000000001</v>
      </c>
      <c r="Y449" s="11">
        <f t="shared" si="93"/>
        <v>29.560000000000002</v>
      </c>
      <c r="Z449" s="11">
        <f t="shared" si="107"/>
        <v>73.900000000000006</v>
      </c>
      <c r="AA449" s="11">
        <f t="shared" si="94"/>
        <v>0</v>
      </c>
      <c r="AB449" s="11">
        <f t="shared" si="95"/>
        <v>7.0000000000000007E-2</v>
      </c>
      <c r="AC449" s="11">
        <f t="shared" si="96"/>
        <v>103.46000000000001</v>
      </c>
      <c r="AD449" s="13">
        <f t="shared" si="97"/>
        <v>5.7477777777777783</v>
      </c>
      <c r="AE449" s="11" t="str">
        <f t="shared" si="98"/>
        <v>Paid in full</v>
      </c>
      <c r="AF449" s="11" t="str">
        <f t="shared" si="109"/>
        <v>Not Applicable</v>
      </c>
      <c r="AG449" s="11" t="str">
        <f t="shared" si="99"/>
        <v>Y</v>
      </c>
      <c r="AH449" s="8" t="str">
        <f t="shared" si="100"/>
        <v>Y</v>
      </c>
    </row>
    <row r="450" spans="1:34">
      <c r="A450" s="11">
        <v>449</v>
      </c>
      <c r="B450" s="3" t="s">
        <v>21</v>
      </c>
      <c r="C450" s="3" t="s">
        <v>23</v>
      </c>
      <c r="D450" s="3" t="s">
        <v>22</v>
      </c>
      <c r="E450" s="3" t="s">
        <v>24</v>
      </c>
      <c r="F450" s="3">
        <v>85004</v>
      </c>
      <c r="G450" s="3" t="s">
        <v>27</v>
      </c>
      <c r="H450" s="11" t="s">
        <v>25</v>
      </c>
      <c r="I450" s="11"/>
      <c r="J450" s="3" t="s">
        <v>26</v>
      </c>
      <c r="K450" s="3" t="s">
        <v>28</v>
      </c>
      <c r="L450" s="3" t="s">
        <v>486</v>
      </c>
      <c r="M450" s="12">
        <v>18</v>
      </c>
      <c r="N450" s="8">
        <v>43126</v>
      </c>
      <c r="O450" s="8">
        <v>43128</v>
      </c>
      <c r="P450" s="8">
        <f t="shared" si="110"/>
        <v>43674</v>
      </c>
      <c r="Q450" s="8">
        <f t="shared" si="111"/>
        <v>43674</v>
      </c>
      <c r="R450" s="8">
        <v>43301</v>
      </c>
      <c r="S450" s="11"/>
      <c r="T450" s="11"/>
      <c r="U450" s="11" t="str">
        <f t="shared" ref="U450:U501" si="112">IF($S450&lt;&gt;"","CN",IF($R450&lt;&gt;"","RN",IF($R450="","NB")))</f>
        <v>RN</v>
      </c>
      <c r="V450" s="11">
        <v>1986</v>
      </c>
      <c r="W450" s="11">
        <f t="shared" ref="W450:W501" si="113">IF($AB450=0.02,$V450*0.91,IF($AB450=0.07,$V450*0.86,IF($AB450=0.03,$V450*0.9,IF($AB450=0.08,$V450*0.85))))</f>
        <v>1707.96</v>
      </c>
      <c r="X450" s="11">
        <f t="shared" si="108"/>
        <v>139.02000000000001</v>
      </c>
      <c r="Y450" s="11">
        <f t="shared" ref="Y450:Y501" si="114">IF($O450&lt;&gt;"",$V450*0.02,0)</f>
        <v>39.72</v>
      </c>
      <c r="Z450" s="11">
        <f t="shared" si="107"/>
        <v>99.300000000000011</v>
      </c>
      <c r="AA450" s="11">
        <f t="shared" ref="AA450:AA501" si="115">IF($T450&lt;&gt;"",$V450*0.01,0)</f>
        <v>0</v>
      </c>
      <c r="AB450" s="11">
        <f t="shared" ref="AB450:AB501" si="116">IF(AND($Y450&lt;&gt;"",$Z450=0,$AA450=0),0.02,IF(AND($Y450&lt;&gt;"",$Z450&lt;&gt;"",$AA450=0),0.07,IF(AND($Y450&lt;&gt;"",$Z450=0,$AA450&lt;&gt;""),0.03,IF(AND($Y450&lt;&gt;"",$Z450&lt;&gt;"",$AA450&lt;&gt;""),0.08))))</f>
        <v>7.0000000000000007E-2</v>
      </c>
      <c r="AC450" s="11">
        <f t="shared" ref="AC450:AC501" si="117">$Y450+$Z450+$AA450</f>
        <v>139.02000000000001</v>
      </c>
      <c r="AD450" s="13">
        <f t="shared" ref="AD450:AD501" si="118">$AC450/$M450</f>
        <v>7.7233333333333336</v>
      </c>
      <c r="AE450" s="11" t="str">
        <f t="shared" ref="AE450:AE501" si="119">IF(OR($U450="NB",$U450="RN"),"Paid in full","Partial Amt Paid")</f>
        <v>Paid in full</v>
      </c>
      <c r="AF450" s="11" t="str">
        <f t="shared" si="109"/>
        <v>Not Applicable</v>
      </c>
      <c r="AG450" s="11" t="str">
        <f t="shared" ref="AG450:AG501" si="120">IF(OR($U450="NB",$U450="RN"),"Y","N")</f>
        <v>Y</v>
      </c>
      <c r="AH450" s="8" t="str">
        <f t="shared" ref="AH450:AH501" si="121">IF(AND($P450&gt;DATEVALUE("31-08-2018"),$U450&lt;&gt;"CN"),"Y","N")</f>
        <v>Y</v>
      </c>
    </row>
    <row r="451" spans="1:34">
      <c r="A451" s="11">
        <v>450</v>
      </c>
      <c r="B451" s="3" t="s">
        <v>21</v>
      </c>
      <c r="C451" s="3" t="s">
        <v>23</v>
      </c>
      <c r="D451" s="3" t="s">
        <v>22</v>
      </c>
      <c r="E451" s="3" t="s">
        <v>24</v>
      </c>
      <c r="F451" s="3">
        <v>85004</v>
      </c>
      <c r="G451" s="3" t="s">
        <v>27</v>
      </c>
      <c r="H451" s="11" t="s">
        <v>25</v>
      </c>
      <c r="I451" s="11"/>
      <c r="J451" s="3" t="s">
        <v>26</v>
      </c>
      <c r="K451" s="3" t="s">
        <v>28</v>
      </c>
      <c r="L451" s="3" t="s">
        <v>487</v>
      </c>
      <c r="M451" s="12">
        <v>18</v>
      </c>
      <c r="N451" s="8">
        <v>43129</v>
      </c>
      <c r="O451" s="8">
        <v>43131</v>
      </c>
      <c r="P451" s="8">
        <f t="shared" si="110"/>
        <v>43677</v>
      </c>
      <c r="Q451" s="8">
        <f t="shared" si="111"/>
        <v>43677</v>
      </c>
      <c r="R451" s="8">
        <v>43312</v>
      </c>
      <c r="S451" s="11"/>
      <c r="T451" s="11"/>
      <c r="U451" s="11" t="str">
        <f t="shared" si="112"/>
        <v>RN</v>
      </c>
      <c r="V451" s="11">
        <v>1875</v>
      </c>
      <c r="W451" s="11">
        <f t="shared" si="113"/>
        <v>1612.5</v>
      </c>
      <c r="X451" s="11">
        <f t="shared" si="108"/>
        <v>131.25</v>
      </c>
      <c r="Y451" s="11">
        <f t="shared" si="114"/>
        <v>37.5</v>
      </c>
      <c r="Z451" s="11">
        <f t="shared" si="107"/>
        <v>93.75</v>
      </c>
      <c r="AA451" s="11">
        <f t="shared" si="115"/>
        <v>0</v>
      </c>
      <c r="AB451" s="11">
        <f t="shared" si="116"/>
        <v>7.0000000000000007E-2</v>
      </c>
      <c r="AC451" s="11">
        <f t="shared" si="117"/>
        <v>131.25</v>
      </c>
      <c r="AD451" s="13">
        <f t="shared" si="118"/>
        <v>7.291666666666667</v>
      </c>
      <c r="AE451" s="11" t="str">
        <f t="shared" si="119"/>
        <v>Paid in full</v>
      </c>
      <c r="AF451" s="11" t="str">
        <f t="shared" si="109"/>
        <v>Not Applicable</v>
      </c>
      <c r="AG451" s="11" t="str">
        <f t="shared" si="120"/>
        <v>Y</v>
      </c>
      <c r="AH451" s="8" t="str">
        <f t="shared" si="121"/>
        <v>Y</v>
      </c>
    </row>
    <row r="452" spans="1:34">
      <c r="A452" s="11">
        <v>451</v>
      </c>
      <c r="B452" s="3" t="s">
        <v>21</v>
      </c>
      <c r="C452" s="3" t="s">
        <v>23</v>
      </c>
      <c r="D452" s="3" t="s">
        <v>22</v>
      </c>
      <c r="E452" s="3" t="s">
        <v>24</v>
      </c>
      <c r="F452" s="3">
        <v>85004</v>
      </c>
      <c r="G452" s="3" t="s">
        <v>27</v>
      </c>
      <c r="H452" s="11" t="s">
        <v>25</v>
      </c>
      <c r="I452" s="11"/>
      <c r="J452" s="3" t="s">
        <v>26</v>
      </c>
      <c r="K452" s="3" t="s">
        <v>28</v>
      </c>
      <c r="L452" s="3" t="s">
        <v>488</v>
      </c>
      <c r="M452" s="12">
        <v>12</v>
      </c>
      <c r="N452" s="8">
        <v>43135</v>
      </c>
      <c r="O452" s="8">
        <v>43137</v>
      </c>
      <c r="P452" s="8">
        <f t="shared" si="110"/>
        <v>43502</v>
      </c>
      <c r="Q452" s="8">
        <f t="shared" si="111"/>
        <v>43502</v>
      </c>
      <c r="R452" s="8"/>
      <c r="S452" s="11"/>
      <c r="T452" s="11"/>
      <c r="U452" s="11" t="str">
        <f t="shared" si="112"/>
        <v>NB</v>
      </c>
      <c r="V452" s="11">
        <v>1452</v>
      </c>
      <c r="W452" s="11">
        <f t="shared" si="113"/>
        <v>1321.32</v>
      </c>
      <c r="X452" s="11">
        <f t="shared" si="108"/>
        <v>101.64000000000001</v>
      </c>
      <c r="Y452" s="11">
        <f t="shared" si="114"/>
        <v>29.04</v>
      </c>
      <c r="Z452" s="11">
        <f t="shared" si="107"/>
        <v>0</v>
      </c>
      <c r="AA452" s="11">
        <f t="shared" si="115"/>
        <v>0</v>
      </c>
      <c r="AB452" s="11">
        <f t="shared" si="116"/>
        <v>0.02</v>
      </c>
      <c r="AC452" s="11">
        <f t="shared" si="117"/>
        <v>29.04</v>
      </c>
      <c r="AD452" s="13">
        <f t="shared" si="118"/>
        <v>2.42</v>
      </c>
      <c r="AE452" s="11" t="str">
        <f t="shared" si="119"/>
        <v>Paid in full</v>
      </c>
      <c r="AF452" s="11" t="str">
        <f t="shared" si="109"/>
        <v>Not Applicable</v>
      </c>
      <c r="AG452" s="11" t="str">
        <f t="shared" si="120"/>
        <v>Y</v>
      </c>
      <c r="AH452" s="8" t="str">
        <f t="shared" si="121"/>
        <v>Y</v>
      </c>
    </row>
    <row r="453" spans="1:34">
      <c r="A453" s="11">
        <v>452</v>
      </c>
      <c r="B453" s="3" t="s">
        <v>21</v>
      </c>
      <c r="C453" s="3" t="s">
        <v>23</v>
      </c>
      <c r="D453" s="3" t="s">
        <v>22</v>
      </c>
      <c r="E453" s="3" t="s">
        <v>24</v>
      </c>
      <c r="F453" s="3">
        <v>85004</v>
      </c>
      <c r="G453" s="3" t="s">
        <v>27</v>
      </c>
      <c r="H453" s="11" t="s">
        <v>25</v>
      </c>
      <c r="I453" s="11"/>
      <c r="J453" s="3" t="s">
        <v>26</v>
      </c>
      <c r="K453" s="3" t="s">
        <v>28</v>
      </c>
      <c r="L453" s="3" t="s">
        <v>489</v>
      </c>
      <c r="M453" s="12">
        <v>12</v>
      </c>
      <c r="N453" s="8">
        <v>43138</v>
      </c>
      <c r="O453" s="8">
        <v>43140</v>
      </c>
      <c r="P453" s="8">
        <f t="shared" si="110"/>
        <v>43505</v>
      </c>
      <c r="Q453" s="8">
        <f t="shared" si="111"/>
        <v>43505</v>
      </c>
      <c r="R453" s="11"/>
      <c r="S453" s="11"/>
      <c r="T453" s="11"/>
      <c r="U453" s="11" t="str">
        <f t="shared" si="112"/>
        <v>NB</v>
      </c>
      <c r="V453" s="11">
        <v>1321</v>
      </c>
      <c r="W453" s="11">
        <f t="shared" si="113"/>
        <v>1202.1100000000001</v>
      </c>
      <c r="X453" s="11">
        <f t="shared" si="108"/>
        <v>92.470000000000013</v>
      </c>
      <c r="Y453" s="11">
        <f t="shared" si="114"/>
        <v>26.42</v>
      </c>
      <c r="Z453" s="11">
        <f t="shared" si="107"/>
        <v>0</v>
      </c>
      <c r="AA453" s="11">
        <f t="shared" si="115"/>
        <v>0</v>
      </c>
      <c r="AB453" s="11">
        <f t="shared" si="116"/>
        <v>0.02</v>
      </c>
      <c r="AC453" s="11">
        <f t="shared" si="117"/>
        <v>26.42</v>
      </c>
      <c r="AD453" s="13">
        <f t="shared" si="118"/>
        <v>2.2016666666666667</v>
      </c>
      <c r="AE453" s="11" t="str">
        <f t="shared" si="119"/>
        <v>Paid in full</v>
      </c>
      <c r="AF453" s="11" t="str">
        <f t="shared" si="109"/>
        <v>Not Applicable</v>
      </c>
      <c r="AG453" s="11" t="str">
        <f t="shared" si="120"/>
        <v>Y</v>
      </c>
      <c r="AH453" s="8" t="str">
        <f t="shared" si="121"/>
        <v>Y</v>
      </c>
    </row>
    <row r="454" spans="1:34">
      <c r="A454" s="11">
        <v>453</v>
      </c>
      <c r="B454" s="3" t="s">
        <v>21</v>
      </c>
      <c r="C454" s="3" t="s">
        <v>23</v>
      </c>
      <c r="D454" s="3" t="s">
        <v>22</v>
      </c>
      <c r="E454" s="3" t="s">
        <v>24</v>
      </c>
      <c r="F454" s="3">
        <v>85004</v>
      </c>
      <c r="G454" s="3" t="s">
        <v>27</v>
      </c>
      <c r="H454" s="11" t="s">
        <v>25</v>
      </c>
      <c r="I454" s="11"/>
      <c r="J454" s="3" t="s">
        <v>26</v>
      </c>
      <c r="K454" s="3" t="s">
        <v>28</v>
      </c>
      <c r="L454" s="3" t="s">
        <v>490</v>
      </c>
      <c r="M454" s="12">
        <v>12</v>
      </c>
      <c r="N454" s="8">
        <v>43141</v>
      </c>
      <c r="O454" s="8">
        <v>43143</v>
      </c>
      <c r="P454" s="8">
        <f t="shared" si="110"/>
        <v>43508</v>
      </c>
      <c r="Q454" s="8">
        <f t="shared" si="111"/>
        <v>43508</v>
      </c>
      <c r="R454" s="11"/>
      <c r="S454" s="11"/>
      <c r="T454" s="11"/>
      <c r="U454" s="11" t="str">
        <f t="shared" si="112"/>
        <v>NB</v>
      </c>
      <c r="V454" s="11">
        <v>1234</v>
      </c>
      <c r="W454" s="11">
        <f t="shared" si="113"/>
        <v>1122.94</v>
      </c>
      <c r="X454" s="11">
        <f t="shared" si="108"/>
        <v>86.38000000000001</v>
      </c>
      <c r="Y454" s="11">
        <f t="shared" si="114"/>
        <v>24.68</v>
      </c>
      <c r="Z454" s="11">
        <f t="shared" si="107"/>
        <v>0</v>
      </c>
      <c r="AA454" s="11">
        <f t="shared" si="115"/>
        <v>0</v>
      </c>
      <c r="AB454" s="11">
        <f t="shared" si="116"/>
        <v>0.02</v>
      </c>
      <c r="AC454" s="11">
        <f t="shared" si="117"/>
        <v>24.68</v>
      </c>
      <c r="AD454" s="13">
        <f t="shared" si="118"/>
        <v>2.0566666666666666</v>
      </c>
      <c r="AE454" s="11" t="str">
        <f t="shared" si="119"/>
        <v>Paid in full</v>
      </c>
      <c r="AF454" s="11" t="str">
        <f t="shared" si="109"/>
        <v>Not Applicable</v>
      </c>
      <c r="AG454" s="11" t="str">
        <f t="shared" si="120"/>
        <v>Y</v>
      </c>
      <c r="AH454" s="8" t="str">
        <f t="shared" si="121"/>
        <v>Y</v>
      </c>
    </row>
    <row r="455" spans="1:34">
      <c r="A455" s="11">
        <v>454</v>
      </c>
      <c r="B455" s="3" t="s">
        <v>21</v>
      </c>
      <c r="C455" s="3" t="s">
        <v>23</v>
      </c>
      <c r="D455" s="3" t="s">
        <v>22</v>
      </c>
      <c r="E455" s="3" t="s">
        <v>24</v>
      </c>
      <c r="F455" s="3">
        <v>85004</v>
      </c>
      <c r="G455" s="3" t="s">
        <v>27</v>
      </c>
      <c r="H455" s="11" t="s">
        <v>25</v>
      </c>
      <c r="I455" s="11"/>
      <c r="J455" s="3" t="s">
        <v>26</v>
      </c>
      <c r="K455" s="3" t="s">
        <v>28</v>
      </c>
      <c r="L455" s="3" t="s">
        <v>491</v>
      </c>
      <c r="M455" s="12">
        <v>12</v>
      </c>
      <c r="N455" s="8">
        <v>43144</v>
      </c>
      <c r="O455" s="8">
        <v>43146</v>
      </c>
      <c r="P455" s="8">
        <f t="shared" si="110"/>
        <v>43511</v>
      </c>
      <c r="Q455" s="8">
        <f t="shared" si="111"/>
        <v>43511</v>
      </c>
      <c r="R455" s="11"/>
      <c r="S455" s="11"/>
      <c r="T455" s="11"/>
      <c r="U455" s="11" t="str">
        <f t="shared" si="112"/>
        <v>NB</v>
      </c>
      <c r="V455" s="11">
        <v>1245</v>
      </c>
      <c r="W455" s="11">
        <f t="shared" si="113"/>
        <v>1132.95</v>
      </c>
      <c r="X455" s="11">
        <f t="shared" si="108"/>
        <v>87.15</v>
      </c>
      <c r="Y455" s="11">
        <f t="shared" si="114"/>
        <v>24.900000000000002</v>
      </c>
      <c r="Z455" s="11">
        <f t="shared" si="107"/>
        <v>0</v>
      </c>
      <c r="AA455" s="11">
        <f t="shared" si="115"/>
        <v>0</v>
      </c>
      <c r="AB455" s="11">
        <f t="shared" si="116"/>
        <v>0.02</v>
      </c>
      <c r="AC455" s="11">
        <f t="shared" si="117"/>
        <v>24.900000000000002</v>
      </c>
      <c r="AD455" s="13">
        <f t="shared" si="118"/>
        <v>2.0750000000000002</v>
      </c>
      <c r="AE455" s="11" t="str">
        <f t="shared" si="119"/>
        <v>Paid in full</v>
      </c>
      <c r="AF455" s="11" t="str">
        <f t="shared" si="109"/>
        <v>Not Applicable</v>
      </c>
      <c r="AG455" s="11" t="str">
        <f t="shared" si="120"/>
        <v>Y</v>
      </c>
      <c r="AH455" s="8" t="str">
        <f t="shared" si="121"/>
        <v>Y</v>
      </c>
    </row>
    <row r="456" spans="1:34">
      <c r="A456" s="11">
        <v>455</v>
      </c>
      <c r="B456" s="3" t="s">
        <v>21</v>
      </c>
      <c r="C456" s="3" t="s">
        <v>23</v>
      </c>
      <c r="D456" s="3" t="s">
        <v>22</v>
      </c>
      <c r="E456" s="3" t="s">
        <v>24</v>
      </c>
      <c r="F456" s="3">
        <v>85004</v>
      </c>
      <c r="G456" s="3" t="s">
        <v>27</v>
      </c>
      <c r="H456" s="11" t="s">
        <v>25</v>
      </c>
      <c r="I456" s="11"/>
      <c r="J456" s="3" t="s">
        <v>26</v>
      </c>
      <c r="K456" s="3" t="s">
        <v>28</v>
      </c>
      <c r="L456" s="3" t="s">
        <v>492</v>
      </c>
      <c r="M456" s="12">
        <v>12</v>
      </c>
      <c r="N456" s="8">
        <v>43148</v>
      </c>
      <c r="O456" s="8">
        <v>43150</v>
      </c>
      <c r="P456" s="8">
        <f t="shared" si="110"/>
        <v>43515</v>
      </c>
      <c r="Q456" s="8">
        <f t="shared" si="111"/>
        <v>43515</v>
      </c>
      <c r="R456" s="11"/>
      <c r="S456" s="11"/>
      <c r="T456" s="11"/>
      <c r="U456" s="11" t="str">
        <f t="shared" si="112"/>
        <v>NB</v>
      </c>
      <c r="V456" s="11">
        <v>1256</v>
      </c>
      <c r="W456" s="11">
        <f t="shared" si="113"/>
        <v>1142.96</v>
      </c>
      <c r="X456" s="11">
        <f t="shared" si="108"/>
        <v>87.92</v>
      </c>
      <c r="Y456" s="11">
        <f t="shared" si="114"/>
        <v>25.12</v>
      </c>
      <c r="Z456" s="11">
        <f t="shared" si="107"/>
        <v>0</v>
      </c>
      <c r="AA456" s="11">
        <f t="shared" si="115"/>
        <v>0</v>
      </c>
      <c r="AB456" s="11">
        <f t="shared" si="116"/>
        <v>0.02</v>
      </c>
      <c r="AC456" s="11">
        <f t="shared" si="117"/>
        <v>25.12</v>
      </c>
      <c r="AD456" s="13">
        <f t="shared" si="118"/>
        <v>2.0933333333333333</v>
      </c>
      <c r="AE456" s="11" t="str">
        <f t="shared" si="119"/>
        <v>Paid in full</v>
      </c>
      <c r="AF456" s="11" t="str">
        <f t="shared" si="109"/>
        <v>Not Applicable</v>
      </c>
      <c r="AG456" s="11" t="str">
        <f t="shared" si="120"/>
        <v>Y</v>
      </c>
      <c r="AH456" s="8" t="str">
        <f t="shared" si="121"/>
        <v>Y</v>
      </c>
    </row>
    <row r="457" spans="1:34">
      <c r="A457" s="11">
        <v>456</v>
      </c>
      <c r="B457" s="3" t="s">
        <v>21</v>
      </c>
      <c r="C457" s="3" t="s">
        <v>23</v>
      </c>
      <c r="D457" s="3" t="s">
        <v>22</v>
      </c>
      <c r="E457" s="3" t="s">
        <v>24</v>
      </c>
      <c r="F457" s="3">
        <v>85004</v>
      </c>
      <c r="G457" s="3" t="s">
        <v>27</v>
      </c>
      <c r="H457" s="11" t="s">
        <v>25</v>
      </c>
      <c r="I457" s="11"/>
      <c r="J457" s="3" t="s">
        <v>26</v>
      </c>
      <c r="K457" s="3" t="s">
        <v>28</v>
      </c>
      <c r="L457" s="3" t="s">
        <v>493</v>
      </c>
      <c r="M457" s="12">
        <v>12</v>
      </c>
      <c r="N457" s="8">
        <v>43151</v>
      </c>
      <c r="O457" s="8">
        <v>43153</v>
      </c>
      <c r="P457" s="8">
        <f t="shared" si="110"/>
        <v>43518</v>
      </c>
      <c r="Q457" s="8">
        <f t="shared" si="111"/>
        <v>43518</v>
      </c>
      <c r="R457" s="11"/>
      <c r="S457" s="11"/>
      <c r="T457" s="11"/>
      <c r="U457" s="11" t="str">
        <f t="shared" si="112"/>
        <v>NB</v>
      </c>
      <c r="V457" s="11">
        <v>1258</v>
      </c>
      <c r="W457" s="11">
        <f t="shared" si="113"/>
        <v>1144.78</v>
      </c>
      <c r="X457" s="11">
        <f t="shared" si="108"/>
        <v>88.06</v>
      </c>
      <c r="Y457" s="11">
        <f t="shared" si="114"/>
        <v>25.16</v>
      </c>
      <c r="Z457" s="11">
        <f t="shared" si="107"/>
        <v>0</v>
      </c>
      <c r="AA457" s="11">
        <f t="shared" si="115"/>
        <v>0</v>
      </c>
      <c r="AB457" s="11">
        <f t="shared" si="116"/>
        <v>0.02</v>
      </c>
      <c r="AC457" s="11">
        <f t="shared" si="117"/>
        <v>25.16</v>
      </c>
      <c r="AD457" s="13">
        <f t="shared" si="118"/>
        <v>2.0966666666666667</v>
      </c>
      <c r="AE457" s="11" t="str">
        <f t="shared" si="119"/>
        <v>Paid in full</v>
      </c>
      <c r="AF457" s="11" t="str">
        <f t="shared" si="109"/>
        <v>Not Applicable</v>
      </c>
      <c r="AG457" s="11" t="str">
        <f t="shared" si="120"/>
        <v>Y</v>
      </c>
      <c r="AH457" s="8" t="str">
        <f t="shared" si="121"/>
        <v>Y</v>
      </c>
    </row>
    <row r="458" spans="1:34">
      <c r="A458" s="11">
        <v>457</v>
      </c>
      <c r="B458" s="3" t="s">
        <v>21</v>
      </c>
      <c r="C458" s="3" t="s">
        <v>23</v>
      </c>
      <c r="D458" s="3" t="s">
        <v>22</v>
      </c>
      <c r="E458" s="3" t="s">
        <v>24</v>
      </c>
      <c r="F458" s="3">
        <v>85004</v>
      </c>
      <c r="G458" s="3" t="s">
        <v>27</v>
      </c>
      <c r="H458" s="11" t="s">
        <v>25</v>
      </c>
      <c r="I458" s="11"/>
      <c r="J458" s="3" t="s">
        <v>26</v>
      </c>
      <c r="K458" s="3" t="s">
        <v>28</v>
      </c>
      <c r="L458" s="3" t="s">
        <v>494</v>
      </c>
      <c r="M458" s="12">
        <v>12</v>
      </c>
      <c r="N458" s="8">
        <v>43154</v>
      </c>
      <c r="O458" s="8">
        <v>43156</v>
      </c>
      <c r="P458" s="8">
        <f t="shared" si="110"/>
        <v>43521</v>
      </c>
      <c r="Q458" s="8">
        <f t="shared" si="111"/>
        <v>43521</v>
      </c>
      <c r="R458" s="11"/>
      <c r="S458" s="11"/>
      <c r="T458" s="11"/>
      <c r="U458" s="11" t="str">
        <f t="shared" si="112"/>
        <v>NB</v>
      </c>
      <c r="V458" s="11">
        <v>1356</v>
      </c>
      <c r="W458" s="11">
        <f t="shared" si="113"/>
        <v>1233.96</v>
      </c>
      <c r="X458" s="11">
        <f t="shared" si="108"/>
        <v>94.920000000000016</v>
      </c>
      <c r="Y458" s="11">
        <f t="shared" si="114"/>
        <v>27.12</v>
      </c>
      <c r="Z458" s="11">
        <f t="shared" si="107"/>
        <v>0</v>
      </c>
      <c r="AA458" s="11">
        <f t="shared" si="115"/>
        <v>0</v>
      </c>
      <c r="AB458" s="11">
        <f t="shared" si="116"/>
        <v>0.02</v>
      </c>
      <c r="AC458" s="11">
        <f t="shared" si="117"/>
        <v>27.12</v>
      </c>
      <c r="AD458" s="13">
        <f t="shared" si="118"/>
        <v>2.2600000000000002</v>
      </c>
      <c r="AE458" s="11" t="str">
        <f t="shared" si="119"/>
        <v>Paid in full</v>
      </c>
      <c r="AF458" s="11" t="str">
        <f t="shared" si="109"/>
        <v>Not Applicable</v>
      </c>
      <c r="AG458" s="11" t="str">
        <f t="shared" si="120"/>
        <v>Y</v>
      </c>
      <c r="AH458" s="8" t="str">
        <f t="shared" si="121"/>
        <v>Y</v>
      </c>
    </row>
    <row r="459" spans="1:34">
      <c r="A459" s="11">
        <v>458</v>
      </c>
      <c r="B459" s="3" t="s">
        <v>21</v>
      </c>
      <c r="C459" s="3" t="s">
        <v>23</v>
      </c>
      <c r="D459" s="3" t="s">
        <v>22</v>
      </c>
      <c r="E459" s="3" t="s">
        <v>24</v>
      </c>
      <c r="F459" s="3">
        <v>85004</v>
      </c>
      <c r="G459" s="3" t="s">
        <v>27</v>
      </c>
      <c r="H459" s="11" t="s">
        <v>25</v>
      </c>
      <c r="I459" s="11"/>
      <c r="J459" s="3" t="s">
        <v>26</v>
      </c>
      <c r="K459" s="3" t="s">
        <v>28</v>
      </c>
      <c r="L459" s="3" t="s">
        <v>495</v>
      </c>
      <c r="M459" s="12">
        <v>12</v>
      </c>
      <c r="N459" s="8">
        <v>43157</v>
      </c>
      <c r="O459" s="8">
        <v>43159</v>
      </c>
      <c r="P459" s="8">
        <f t="shared" si="110"/>
        <v>43524</v>
      </c>
      <c r="Q459" s="8">
        <f t="shared" si="111"/>
        <v>43524</v>
      </c>
      <c r="R459" s="11"/>
      <c r="S459" s="11"/>
      <c r="T459" s="11"/>
      <c r="U459" s="11" t="str">
        <f t="shared" si="112"/>
        <v>NB</v>
      </c>
      <c r="V459" s="11">
        <v>1358</v>
      </c>
      <c r="W459" s="11">
        <f t="shared" si="113"/>
        <v>1235.78</v>
      </c>
      <c r="X459" s="11">
        <f t="shared" si="108"/>
        <v>95.06</v>
      </c>
      <c r="Y459" s="11">
        <f t="shared" si="114"/>
        <v>27.16</v>
      </c>
      <c r="Z459" s="11">
        <f t="shared" si="107"/>
        <v>0</v>
      </c>
      <c r="AA459" s="11">
        <f t="shared" si="115"/>
        <v>0</v>
      </c>
      <c r="AB459" s="11">
        <f t="shared" si="116"/>
        <v>0.02</v>
      </c>
      <c r="AC459" s="11">
        <f t="shared" si="117"/>
        <v>27.16</v>
      </c>
      <c r="AD459" s="13">
        <f t="shared" si="118"/>
        <v>2.2633333333333332</v>
      </c>
      <c r="AE459" s="11" t="str">
        <f t="shared" si="119"/>
        <v>Paid in full</v>
      </c>
      <c r="AF459" s="11" t="str">
        <f t="shared" si="109"/>
        <v>Not Applicable</v>
      </c>
      <c r="AG459" s="11" t="str">
        <f t="shared" si="120"/>
        <v>Y</v>
      </c>
      <c r="AH459" s="8" t="str">
        <f t="shared" si="121"/>
        <v>Y</v>
      </c>
    </row>
    <row r="460" spans="1:34">
      <c r="A460" s="11">
        <v>459</v>
      </c>
      <c r="B460" s="3" t="s">
        <v>21</v>
      </c>
      <c r="C460" s="3" t="s">
        <v>23</v>
      </c>
      <c r="D460" s="3" t="s">
        <v>22</v>
      </c>
      <c r="E460" s="3" t="s">
        <v>24</v>
      </c>
      <c r="F460" s="3">
        <v>85004</v>
      </c>
      <c r="G460" s="3" t="s">
        <v>27</v>
      </c>
      <c r="H460" s="11" t="s">
        <v>25</v>
      </c>
      <c r="I460" s="11"/>
      <c r="J460" s="3" t="s">
        <v>26</v>
      </c>
      <c r="K460" s="3" t="s">
        <v>28</v>
      </c>
      <c r="L460" s="3" t="s">
        <v>496</v>
      </c>
      <c r="M460" s="12">
        <v>12</v>
      </c>
      <c r="N460" s="8">
        <v>43161</v>
      </c>
      <c r="O460" s="8">
        <v>43163</v>
      </c>
      <c r="P460" s="8">
        <f t="shared" si="110"/>
        <v>43528</v>
      </c>
      <c r="Q460" s="8">
        <f t="shared" si="111"/>
        <v>43528</v>
      </c>
      <c r="R460" s="11"/>
      <c r="S460" s="11"/>
      <c r="T460" s="11"/>
      <c r="U460" s="11" t="str">
        <f t="shared" si="112"/>
        <v>NB</v>
      </c>
      <c r="V460" s="11">
        <v>1357</v>
      </c>
      <c r="W460" s="11">
        <f t="shared" si="113"/>
        <v>1234.8700000000001</v>
      </c>
      <c r="X460" s="11">
        <f t="shared" si="108"/>
        <v>94.990000000000009</v>
      </c>
      <c r="Y460" s="11">
        <f t="shared" si="114"/>
        <v>27.14</v>
      </c>
      <c r="Z460" s="11">
        <f t="shared" si="107"/>
        <v>0</v>
      </c>
      <c r="AA460" s="11">
        <f t="shared" si="115"/>
        <v>0</v>
      </c>
      <c r="AB460" s="11">
        <f t="shared" si="116"/>
        <v>0.02</v>
      </c>
      <c r="AC460" s="11">
        <f t="shared" si="117"/>
        <v>27.14</v>
      </c>
      <c r="AD460" s="13">
        <f t="shared" si="118"/>
        <v>2.2616666666666667</v>
      </c>
      <c r="AE460" s="11" t="str">
        <f t="shared" si="119"/>
        <v>Paid in full</v>
      </c>
      <c r="AF460" s="11" t="str">
        <f t="shared" si="109"/>
        <v>Not Applicable</v>
      </c>
      <c r="AG460" s="11" t="str">
        <f t="shared" si="120"/>
        <v>Y</v>
      </c>
      <c r="AH460" s="8" t="str">
        <f t="shared" si="121"/>
        <v>Y</v>
      </c>
    </row>
    <row r="461" spans="1:34">
      <c r="A461" s="11">
        <v>460</v>
      </c>
      <c r="B461" s="3" t="s">
        <v>21</v>
      </c>
      <c r="C461" s="3" t="s">
        <v>23</v>
      </c>
      <c r="D461" s="3" t="s">
        <v>22</v>
      </c>
      <c r="E461" s="3" t="s">
        <v>24</v>
      </c>
      <c r="F461" s="3">
        <v>85004</v>
      </c>
      <c r="G461" s="3" t="s">
        <v>27</v>
      </c>
      <c r="H461" s="11" t="s">
        <v>25</v>
      </c>
      <c r="I461" s="11"/>
      <c r="J461" s="3" t="s">
        <v>26</v>
      </c>
      <c r="K461" s="3" t="s">
        <v>28</v>
      </c>
      <c r="L461" s="3" t="s">
        <v>497</v>
      </c>
      <c r="M461" s="12">
        <v>12</v>
      </c>
      <c r="N461" s="8">
        <v>43164</v>
      </c>
      <c r="O461" s="8">
        <v>43166</v>
      </c>
      <c r="P461" s="8">
        <f t="shared" si="110"/>
        <v>43531</v>
      </c>
      <c r="Q461" s="8">
        <f t="shared" si="111"/>
        <v>43531</v>
      </c>
      <c r="R461" s="11"/>
      <c r="S461" s="11"/>
      <c r="T461" s="11"/>
      <c r="U461" s="11" t="str">
        <f t="shared" si="112"/>
        <v>NB</v>
      </c>
      <c r="V461" s="11">
        <v>1524</v>
      </c>
      <c r="W461" s="11">
        <f t="shared" si="113"/>
        <v>1386.8400000000001</v>
      </c>
      <c r="X461" s="11">
        <f t="shared" si="108"/>
        <v>106.68</v>
      </c>
      <c r="Y461" s="11">
        <f t="shared" si="114"/>
        <v>30.48</v>
      </c>
      <c r="Z461" s="11">
        <f t="shared" si="107"/>
        <v>0</v>
      </c>
      <c r="AA461" s="11">
        <f t="shared" si="115"/>
        <v>0</v>
      </c>
      <c r="AB461" s="11">
        <f t="shared" si="116"/>
        <v>0.02</v>
      </c>
      <c r="AC461" s="11">
        <f t="shared" si="117"/>
        <v>30.48</v>
      </c>
      <c r="AD461" s="13">
        <f t="shared" si="118"/>
        <v>2.54</v>
      </c>
      <c r="AE461" s="11" t="str">
        <f t="shared" si="119"/>
        <v>Paid in full</v>
      </c>
      <c r="AF461" s="11" t="str">
        <f t="shared" si="109"/>
        <v>Not Applicable</v>
      </c>
      <c r="AG461" s="11" t="str">
        <f t="shared" si="120"/>
        <v>Y</v>
      </c>
      <c r="AH461" s="8" t="str">
        <f t="shared" si="121"/>
        <v>Y</v>
      </c>
    </row>
    <row r="462" spans="1:34">
      <c r="A462" s="11">
        <v>461</v>
      </c>
      <c r="B462" s="3" t="s">
        <v>21</v>
      </c>
      <c r="C462" s="3" t="s">
        <v>23</v>
      </c>
      <c r="D462" s="3" t="s">
        <v>22</v>
      </c>
      <c r="E462" s="3" t="s">
        <v>24</v>
      </c>
      <c r="F462" s="3">
        <v>85004</v>
      </c>
      <c r="G462" s="3" t="s">
        <v>27</v>
      </c>
      <c r="H462" s="11" t="s">
        <v>25</v>
      </c>
      <c r="I462" s="11"/>
      <c r="J462" s="3" t="s">
        <v>26</v>
      </c>
      <c r="K462" s="3" t="s">
        <v>28</v>
      </c>
      <c r="L462" s="3" t="s">
        <v>498</v>
      </c>
      <c r="M462" s="12">
        <v>12</v>
      </c>
      <c r="N462" s="8">
        <v>43167</v>
      </c>
      <c r="O462" s="8">
        <v>43169</v>
      </c>
      <c r="P462" s="8">
        <f t="shared" si="110"/>
        <v>43534</v>
      </c>
      <c r="Q462" s="8">
        <f t="shared" si="111"/>
        <v>43534</v>
      </c>
      <c r="R462" s="11"/>
      <c r="S462" s="11"/>
      <c r="T462" s="11"/>
      <c r="U462" s="11" t="str">
        <f t="shared" si="112"/>
        <v>NB</v>
      </c>
      <c r="V462" s="11">
        <v>1123</v>
      </c>
      <c r="W462" s="11">
        <f t="shared" si="113"/>
        <v>1021.9300000000001</v>
      </c>
      <c r="X462" s="11">
        <f t="shared" si="108"/>
        <v>78.610000000000014</v>
      </c>
      <c r="Y462" s="11">
        <f t="shared" si="114"/>
        <v>22.46</v>
      </c>
      <c r="Z462" s="11">
        <f t="shared" si="107"/>
        <v>0</v>
      </c>
      <c r="AA462" s="11">
        <f t="shared" si="115"/>
        <v>0</v>
      </c>
      <c r="AB462" s="11">
        <f t="shared" si="116"/>
        <v>0.02</v>
      </c>
      <c r="AC462" s="11">
        <f t="shared" si="117"/>
        <v>22.46</v>
      </c>
      <c r="AD462" s="13">
        <f t="shared" si="118"/>
        <v>1.8716666666666668</v>
      </c>
      <c r="AE462" s="11" t="str">
        <f t="shared" si="119"/>
        <v>Paid in full</v>
      </c>
      <c r="AF462" s="11" t="str">
        <f t="shared" si="109"/>
        <v>Not Applicable</v>
      </c>
      <c r="AG462" s="11" t="str">
        <f t="shared" si="120"/>
        <v>Y</v>
      </c>
      <c r="AH462" s="8" t="str">
        <f t="shared" si="121"/>
        <v>Y</v>
      </c>
    </row>
    <row r="463" spans="1:34">
      <c r="A463" s="11">
        <v>462</v>
      </c>
      <c r="B463" s="3" t="s">
        <v>21</v>
      </c>
      <c r="C463" s="3" t="s">
        <v>23</v>
      </c>
      <c r="D463" s="3" t="s">
        <v>22</v>
      </c>
      <c r="E463" s="3" t="s">
        <v>24</v>
      </c>
      <c r="F463" s="3">
        <v>85004</v>
      </c>
      <c r="G463" s="3" t="s">
        <v>27</v>
      </c>
      <c r="H463" s="11" t="s">
        <v>25</v>
      </c>
      <c r="I463" s="11"/>
      <c r="J463" s="3" t="s">
        <v>26</v>
      </c>
      <c r="K463" s="3" t="s">
        <v>28</v>
      </c>
      <c r="L463" s="3" t="s">
        <v>499</v>
      </c>
      <c r="M463" s="12">
        <v>12</v>
      </c>
      <c r="N463" s="8">
        <v>43170</v>
      </c>
      <c r="O463" s="8">
        <v>43172</v>
      </c>
      <c r="P463" s="8">
        <f t="shared" si="110"/>
        <v>43537</v>
      </c>
      <c r="Q463" s="8">
        <f t="shared" si="111"/>
        <v>43537</v>
      </c>
      <c r="R463" s="11"/>
      <c r="S463" s="11"/>
      <c r="T463" s="11"/>
      <c r="U463" s="11" t="str">
        <f t="shared" si="112"/>
        <v>NB</v>
      </c>
      <c r="V463" s="11">
        <v>1156</v>
      </c>
      <c r="W463" s="11">
        <f t="shared" si="113"/>
        <v>1051.96</v>
      </c>
      <c r="X463" s="11">
        <f t="shared" si="108"/>
        <v>80.92</v>
      </c>
      <c r="Y463" s="11">
        <f t="shared" si="114"/>
        <v>23.12</v>
      </c>
      <c r="Z463" s="11">
        <f t="shared" ref="Z463:Z494" si="122">IF($R463&lt;&gt;"",$V463*0.05,0)</f>
        <v>0</v>
      </c>
      <c r="AA463" s="11">
        <f t="shared" si="115"/>
        <v>0</v>
      </c>
      <c r="AB463" s="11">
        <f t="shared" si="116"/>
        <v>0.02</v>
      </c>
      <c r="AC463" s="11">
        <f t="shared" si="117"/>
        <v>23.12</v>
      </c>
      <c r="AD463" s="13">
        <f t="shared" si="118"/>
        <v>1.9266666666666667</v>
      </c>
      <c r="AE463" s="11" t="str">
        <f t="shared" si="119"/>
        <v>Paid in full</v>
      </c>
      <c r="AF463" s="11" t="str">
        <f t="shared" si="109"/>
        <v>Not Applicable</v>
      </c>
      <c r="AG463" s="11" t="str">
        <f t="shared" si="120"/>
        <v>Y</v>
      </c>
      <c r="AH463" s="8" t="str">
        <f t="shared" si="121"/>
        <v>Y</v>
      </c>
    </row>
    <row r="464" spans="1:34">
      <c r="A464" s="11">
        <v>463</v>
      </c>
      <c r="B464" s="3" t="s">
        <v>21</v>
      </c>
      <c r="C464" s="3" t="s">
        <v>23</v>
      </c>
      <c r="D464" s="3" t="s">
        <v>22</v>
      </c>
      <c r="E464" s="3" t="s">
        <v>24</v>
      </c>
      <c r="F464" s="3">
        <v>85004</v>
      </c>
      <c r="G464" s="3" t="s">
        <v>27</v>
      </c>
      <c r="H464" s="11" t="s">
        <v>25</v>
      </c>
      <c r="I464" s="11"/>
      <c r="J464" s="3" t="s">
        <v>26</v>
      </c>
      <c r="K464" s="3" t="s">
        <v>28</v>
      </c>
      <c r="L464" s="3" t="s">
        <v>500</v>
      </c>
      <c r="M464" s="12">
        <v>12</v>
      </c>
      <c r="N464" s="8">
        <v>43174</v>
      </c>
      <c r="O464" s="8">
        <v>43176</v>
      </c>
      <c r="P464" s="8">
        <f t="shared" si="110"/>
        <v>43541</v>
      </c>
      <c r="Q464" s="8">
        <f t="shared" si="111"/>
        <v>43541</v>
      </c>
      <c r="R464" s="11"/>
      <c r="S464" s="11"/>
      <c r="T464" s="11"/>
      <c r="U464" s="11" t="str">
        <f t="shared" si="112"/>
        <v>NB</v>
      </c>
      <c r="V464" s="11">
        <v>1123</v>
      </c>
      <c r="W464" s="11">
        <f t="shared" si="113"/>
        <v>1021.9300000000001</v>
      </c>
      <c r="X464" s="11">
        <f t="shared" si="108"/>
        <v>78.610000000000014</v>
      </c>
      <c r="Y464" s="11">
        <f t="shared" si="114"/>
        <v>22.46</v>
      </c>
      <c r="Z464" s="11">
        <f t="shared" si="122"/>
        <v>0</v>
      </c>
      <c r="AA464" s="11">
        <f t="shared" si="115"/>
        <v>0</v>
      </c>
      <c r="AB464" s="11">
        <f t="shared" si="116"/>
        <v>0.02</v>
      </c>
      <c r="AC464" s="11">
        <f t="shared" si="117"/>
        <v>22.46</v>
      </c>
      <c r="AD464" s="13">
        <f t="shared" si="118"/>
        <v>1.8716666666666668</v>
      </c>
      <c r="AE464" s="11" t="str">
        <f t="shared" si="119"/>
        <v>Paid in full</v>
      </c>
      <c r="AF464" s="11" t="str">
        <f t="shared" si="109"/>
        <v>Not Applicable</v>
      </c>
      <c r="AG464" s="11" t="str">
        <f t="shared" si="120"/>
        <v>Y</v>
      </c>
      <c r="AH464" s="8" t="str">
        <f t="shared" si="121"/>
        <v>Y</v>
      </c>
    </row>
    <row r="465" spans="1:34">
      <c r="A465" s="11">
        <v>464</v>
      </c>
      <c r="B465" s="3" t="s">
        <v>21</v>
      </c>
      <c r="C465" s="3" t="s">
        <v>23</v>
      </c>
      <c r="D465" s="3" t="s">
        <v>22</v>
      </c>
      <c r="E465" s="3" t="s">
        <v>24</v>
      </c>
      <c r="F465" s="3">
        <v>85004</v>
      </c>
      <c r="G465" s="3" t="s">
        <v>27</v>
      </c>
      <c r="H465" s="11" t="s">
        <v>25</v>
      </c>
      <c r="I465" s="11"/>
      <c r="J465" s="3" t="s">
        <v>26</v>
      </c>
      <c r="K465" s="3" t="s">
        <v>28</v>
      </c>
      <c r="L465" s="3" t="s">
        <v>501</v>
      </c>
      <c r="M465" s="12">
        <v>12</v>
      </c>
      <c r="N465" s="8">
        <v>43177</v>
      </c>
      <c r="O465" s="8">
        <v>43179</v>
      </c>
      <c r="P465" s="8">
        <f t="shared" si="110"/>
        <v>43544</v>
      </c>
      <c r="Q465" s="8">
        <f t="shared" si="111"/>
        <v>43544</v>
      </c>
      <c r="R465" s="11"/>
      <c r="S465" s="11"/>
      <c r="T465" s="11"/>
      <c r="U465" s="11" t="str">
        <f t="shared" si="112"/>
        <v>NB</v>
      </c>
      <c r="V465" s="11">
        <v>1123</v>
      </c>
      <c r="W465" s="11">
        <f t="shared" si="113"/>
        <v>1021.9300000000001</v>
      </c>
      <c r="X465" s="11">
        <f t="shared" si="108"/>
        <v>78.610000000000014</v>
      </c>
      <c r="Y465" s="11">
        <f t="shared" si="114"/>
        <v>22.46</v>
      </c>
      <c r="Z465" s="11">
        <f t="shared" si="122"/>
        <v>0</v>
      </c>
      <c r="AA465" s="11">
        <f t="shared" si="115"/>
        <v>0</v>
      </c>
      <c r="AB465" s="11">
        <f t="shared" si="116"/>
        <v>0.02</v>
      </c>
      <c r="AC465" s="11">
        <f t="shared" si="117"/>
        <v>22.46</v>
      </c>
      <c r="AD465" s="13">
        <f t="shared" si="118"/>
        <v>1.8716666666666668</v>
      </c>
      <c r="AE465" s="11" t="str">
        <f t="shared" si="119"/>
        <v>Paid in full</v>
      </c>
      <c r="AF465" s="11" t="str">
        <f t="shared" si="109"/>
        <v>Not Applicable</v>
      </c>
      <c r="AG465" s="11" t="str">
        <f t="shared" si="120"/>
        <v>Y</v>
      </c>
      <c r="AH465" s="8" t="str">
        <f t="shared" si="121"/>
        <v>Y</v>
      </c>
    </row>
    <row r="466" spans="1:34">
      <c r="A466" s="11">
        <v>465</v>
      </c>
      <c r="B466" s="3" t="s">
        <v>21</v>
      </c>
      <c r="C466" s="3" t="s">
        <v>23</v>
      </c>
      <c r="D466" s="3" t="s">
        <v>22</v>
      </c>
      <c r="E466" s="3" t="s">
        <v>24</v>
      </c>
      <c r="F466" s="3">
        <v>85004</v>
      </c>
      <c r="G466" s="3" t="s">
        <v>27</v>
      </c>
      <c r="H466" s="11" t="s">
        <v>25</v>
      </c>
      <c r="I466" s="11"/>
      <c r="J466" s="3" t="s">
        <v>26</v>
      </c>
      <c r="K466" s="3" t="s">
        <v>28</v>
      </c>
      <c r="L466" s="3" t="s">
        <v>502</v>
      </c>
      <c r="M466" s="12">
        <v>12</v>
      </c>
      <c r="N466" s="8">
        <v>43180</v>
      </c>
      <c r="O466" s="8">
        <v>43182</v>
      </c>
      <c r="P466" s="8">
        <f t="shared" si="110"/>
        <v>43547</v>
      </c>
      <c r="Q466" s="8">
        <f t="shared" si="111"/>
        <v>43547</v>
      </c>
      <c r="R466" s="11"/>
      <c r="S466" s="11"/>
      <c r="T466" s="11"/>
      <c r="U466" s="11" t="str">
        <f t="shared" si="112"/>
        <v>NB</v>
      </c>
      <c r="V466" s="11">
        <v>1236</v>
      </c>
      <c r="W466" s="11">
        <f t="shared" si="113"/>
        <v>1124.76</v>
      </c>
      <c r="X466" s="11">
        <f t="shared" ref="X466:X501" si="123">$V466*0.07</f>
        <v>86.52000000000001</v>
      </c>
      <c r="Y466" s="11">
        <f t="shared" si="114"/>
        <v>24.72</v>
      </c>
      <c r="Z466" s="11">
        <f t="shared" si="122"/>
        <v>0</v>
      </c>
      <c r="AA466" s="11">
        <f t="shared" si="115"/>
        <v>0</v>
      </c>
      <c r="AB466" s="11">
        <f t="shared" si="116"/>
        <v>0.02</v>
      </c>
      <c r="AC466" s="11">
        <f t="shared" si="117"/>
        <v>24.72</v>
      </c>
      <c r="AD466" s="13">
        <f t="shared" si="118"/>
        <v>2.06</v>
      </c>
      <c r="AE466" s="11" t="str">
        <f t="shared" si="119"/>
        <v>Paid in full</v>
      </c>
      <c r="AF466" s="11" t="str">
        <f t="shared" ref="AF466:AF501" si="124">IF($S466&lt;&gt;"","Missed Comm","Not Applicable")</f>
        <v>Not Applicable</v>
      </c>
      <c r="AG466" s="11" t="str">
        <f t="shared" si="120"/>
        <v>Y</v>
      </c>
      <c r="AH466" s="8" t="str">
        <f t="shared" si="121"/>
        <v>Y</v>
      </c>
    </row>
    <row r="467" spans="1:34">
      <c r="A467" s="11">
        <v>466</v>
      </c>
      <c r="B467" s="3" t="s">
        <v>21</v>
      </c>
      <c r="C467" s="3" t="s">
        <v>23</v>
      </c>
      <c r="D467" s="3" t="s">
        <v>22</v>
      </c>
      <c r="E467" s="3" t="s">
        <v>24</v>
      </c>
      <c r="F467" s="3">
        <v>85004</v>
      </c>
      <c r="G467" s="3" t="s">
        <v>27</v>
      </c>
      <c r="H467" s="11" t="s">
        <v>25</v>
      </c>
      <c r="I467" s="11"/>
      <c r="J467" s="3" t="s">
        <v>26</v>
      </c>
      <c r="K467" s="3" t="s">
        <v>28</v>
      </c>
      <c r="L467" s="3" t="s">
        <v>503</v>
      </c>
      <c r="M467" s="12">
        <v>12</v>
      </c>
      <c r="N467" s="8">
        <v>43183</v>
      </c>
      <c r="O467" s="8">
        <v>43185</v>
      </c>
      <c r="P467" s="8">
        <f t="shared" si="110"/>
        <v>43550</v>
      </c>
      <c r="Q467" s="8">
        <f t="shared" si="111"/>
        <v>43550</v>
      </c>
      <c r="R467" s="11"/>
      <c r="S467" s="11"/>
      <c r="T467" s="11"/>
      <c r="U467" s="11" t="str">
        <f t="shared" si="112"/>
        <v>NB</v>
      </c>
      <c r="V467" s="11">
        <v>1523</v>
      </c>
      <c r="W467" s="11">
        <f t="shared" si="113"/>
        <v>1385.93</v>
      </c>
      <c r="X467" s="11">
        <f t="shared" si="123"/>
        <v>106.61000000000001</v>
      </c>
      <c r="Y467" s="11">
        <f t="shared" si="114"/>
        <v>30.46</v>
      </c>
      <c r="Z467" s="11">
        <f t="shared" si="122"/>
        <v>0</v>
      </c>
      <c r="AA467" s="11">
        <f t="shared" si="115"/>
        <v>0</v>
      </c>
      <c r="AB467" s="11">
        <f t="shared" si="116"/>
        <v>0.02</v>
      </c>
      <c r="AC467" s="11">
        <f t="shared" si="117"/>
        <v>30.46</v>
      </c>
      <c r="AD467" s="13">
        <f t="shared" si="118"/>
        <v>2.5383333333333336</v>
      </c>
      <c r="AE467" s="11" t="str">
        <f t="shared" si="119"/>
        <v>Paid in full</v>
      </c>
      <c r="AF467" s="11" t="str">
        <f t="shared" si="124"/>
        <v>Not Applicable</v>
      </c>
      <c r="AG467" s="11" t="str">
        <f t="shared" si="120"/>
        <v>Y</v>
      </c>
      <c r="AH467" s="8" t="str">
        <f t="shared" si="121"/>
        <v>Y</v>
      </c>
    </row>
    <row r="468" spans="1:34">
      <c r="A468" s="11">
        <v>467</v>
      </c>
      <c r="B468" s="3" t="s">
        <v>21</v>
      </c>
      <c r="C468" s="3" t="s">
        <v>23</v>
      </c>
      <c r="D468" s="3" t="s">
        <v>22</v>
      </c>
      <c r="E468" s="3" t="s">
        <v>24</v>
      </c>
      <c r="F468" s="3">
        <v>85004</v>
      </c>
      <c r="G468" s="3" t="s">
        <v>27</v>
      </c>
      <c r="H468" s="11" t="s">
        <v>25</v>
      </c>
      <c r="I468" s="11"/>
      <c r="J468" s="3" t="s">
        <v>26</v>
      </c>
      <c r="K468" s="3" t="s">
        <v>28</v>
      </c>
      <c r="L468" s="3" t="s">
        <v>504</v>
      </c>
      <c r="M468" s="12">
        <v>12</v>
      </c>
      <c r="N468" s="8">
        <v>43186</v>
      </c>
      <c r="O468" s="8">
        <v>43188</v>
      </c>
      <c r="P468" s="8">
        <f t="shared" si="110"/>
        <v>43553</v>
      </c>
      <c r="Q468" s="8">
        <f t="shared" si="111"/>
        <v>43553</v>
      </c>
      <c r="R468" s="11"/>
      <c r="S468" s="11"/>
      <c r="T468" s="11"/>
      <c r="U468" s="11" t="str">
        <f t="shared" si="112"/>
        <v>NB</v>
      </c>
      <c r="V468" s="11">
        <v>1452</v>
      </c>
      <c r="W468" s="11">
        <f t="shared" si="113"/>
        <v>1321.32</v>
      </c>
      <c r="X468" s="11">
        <f t="shared" si="123"/>
        <v>101.64000000000001</v>
      </c>
      <c r="Y468" s="11">
        <f t="shared" si="114"/>
        <v>29.04</v>
      </c>
      <c r="Z468" s="11">
        <f t="shared" si="122"/>
        <v>0</v>
      </c>
      <c r="AA468" s="11">
        <f t="shared" si="115"/>
        <v>0</v>
      </c>
      <c r="AB468" s="11">
        <f t="shared" si="116"/>
        <v>0.02</v>
      </c>
      <c r="AC468" s="11">
        <f t="shared" si="117"/>
        <v>29.04</v>
      </c>
      <c r="AD468" s="13">
        <f t="shared" si="118"/>
        <v>2.42</v>
      </c>
      <c r="AE468" s="11" t="str">
        <f t="shared" si="119"/>
        <v>Paid in full</v>
      </c>
      <c r="AF468" s="11" t="str">
        <f t="shared" si="124"/>
        <v>Not Applicable</v>
      </c>
      <c r="AG468" s="11" t="str">
        <f t="shared" si="120"/>
        <v>Y</v>
      </c>
      <c r="AH468" s="8" t="str">
        <f t="shared" si="121"/>
        <v>Y</v>
      </c>
    </row>
    <row r="469" spans="1:34">
      <c r="A469" s="11">
        <v>468</v>
      </c>
      <c r="B469" s="3" t="s">
        <v>21</v>
      </c>
      <c r="C469" s="3" t="s">
        <v>23</v>
      </c>
      <c r="D469" s="3" t="s">
        <v>22</v>
      </c>
      <c r="E469" s="3" t="s">
        <v>24</v>
      </c>
      <c r="F469" s="3">
        <v>85004</v>
      </c>
      <c r="G469" s="3" t="s">
        <v>27</v>
      </c>
      <c r="H469" s="11" t="s">
        <v>25</v>
      </c>
      <c r="I469" s="11"/>
      <c r="J469" s="3" t="s">
        <v>26</v>
      </c>
      <c r="K469" s="3" t="s">
        <v>28</v>
      </c>
      <c r="L469" s="3" t="s">
        <v>505</v>
      </c>
      <c r="M469" s="12">
        <v>12</v>
      </c>
      <c r="N469" s="8">
        <v>43191</v>
      </c>
      <c r="O469" s="8">
        <v>43193</v>
      </c>
      <c r="P469" s="8">
        <f t="shared" si="110"/>
        <v>43558</v>
      </c>
      <c r="Q469" s="8">
        <f t="shared" si="111"/>
        <v>43558</v>
      </c>
      <c r="R469" s="11"/>
      <c r="S469" s="11"/>
      <c r="T469" s="11"/>
      <c r="U469" s="11" t="str">
        <f t="shared" si="112"/>
        <v>NB</v>
      </c>
      <c r="V469" s="11">
        <v>1236</v>
      </c>
      <c r="W469" s="11">
        <f t="shared" si="113"/>
        <v>1124.76</v>
      </c>
      <c r="X469" s="11">
        <f t="shared" si="123"/>
        <v>86.52000000000001</v>
      </c>
      <c r="Y469" s="11">
        <f t="shared" si="114"/>
        <v>24.72</v>
      </c>
      <c r="Z469" s="11">
        <f t="shared" si="122"/>
        <v>0</v>
      </c>
      <c r="AA469" s="11">
        <f t="shared" si="115"/>
        <v>0</v>
      </c>
      <c r="AB469" s="11">
        <f t="shared" si="116"/>
        <v>0.02</v>
      </c>
      <c r="AC469" s="11">
        <f t="shared" si="117"/>
        <v>24.72</v>
      </c>
      <c r="AD469" s="13">
        <f t="shared" si="118"/>
        <v>2.06</v>
      </c>
      <c r="AE469" s="11" t="str">
        <f t="shared" si="119"/>
        <v>Paid in full</v>
      </c>
      <c r="AF469" s="11" t="str">
        <f t="shared" si="124"/>
        <v>Not Applicable</v>
      </c>
      <c r="AG469" s="11" t="str">
        <f t="shared" si="120"/>
        <v>Y</v>
      </c>
      <c r="AH469" s="8" t="str">
        <f t="shared" si="121"/>
        <v>Y</v>
      </c>
    </row>
    <row r="470" spans="1:34">
      <c r="A470" s="11">
        <v>469</v>
      </c>
      <c r="B470" s="3" t="s">
        <v>21</v>
      </c>
      <c r="C470" s="3" t="s">
        <v>23</v>
      </c>
      <c r="D470" s="3" t="s">
        <v>22</v>
      </c>
      <c r="E470" s="3" t="s">
        <v>24</v>
      </c>
      <c r="F470" s="3">
        <v>85004</v>
      </c>
      <c r="G470" s="3" t="s">
        <v>27</v>
      </c>
      <c r="H470" s="11" t="s">
        <v>25</v>
      </c>
      <c r="I470" s="11"/>
      <c r="J470" s="3" t="s">
        <v>26</v>
      </c>
      <c r="K470" s="3" t="s">
        <v>28</v>
      </c>
      <c r="L470" s="3" t="s">
        <v>506</v>
      </c>
      <c r="M470" s="12">
        <v>12</v>
      </c>
      <c r="N470" s="8">
        <v>43194</v>
      </c>
      <c r="O470" s="8">
        <v>43196</v>
      </c>
      <c r="P470" s="8">
        <f t="shared" si="110"/>
        <v>43561</v>
      </c>
      <c r="Q470" s="8">
        <f t="shared" si="111"/>
        <v>43561</v>
      </c>
      <c r="R470" s="11"/>
      <c r="S470" s="11"/>
      <c r="T470" s="11"/>
      <c r="U470" s="11" t="str">
        <f t="shared" si="112"/>
        <v>NB</v>
      </c>
      <c r="V470" s="11">
        <v>1254</v>
      </c>
      <c r="W470" s="11">
        <f t="shared" si="113"/>
        <v>1141.1400000000001</v>
      </c>
      <c r="X470" s="11">
        <f t="shared" si="123"/>
        <v>87.780000000000015</v>
      </c>
      <c r="Y470" s="11">
        <f t="shared" si="114"/>
        <v>25.080000000000002</v>
      </c>
      <c r="Z470" s="11">
        <f t="shared" si="122"/>
        <v>0</v>
      </c>
      <c r="AA470" s="11">
        <f t="shared" si="115"/>
        <v>0</v>
      </c>
      <c r="AB470" s="11">
        <f t="shared" si="116"/>
        <v>0.02</v>
      </c>
      <c r="AC470" s="11">
        <f t="shared" si="117"/>
        <v>25.080000000000002</v>
      </c>
      <c r="AD470" s="13">
        <f t="shared" si="118"/>
        <v>2.0900000000000003</v>
      </c>
      <c r="AE470" s="11" t="str">
        <f t="shared" si="119"/>
        <v>Paid in full</v>
      </c>
      <c r="AF470" s="11" t="str">
        <f t="shared" si="124"/>
        <v>Not Applicable</v>
      </c>
      <c r="AG470" s="11" t="str">
        <f t="shared" si="120"/>
        <v>Y</v>
      </c>
      <c r="AH470" s="8" t="str">
        <f t="shared" si="121"/>
        <v>Y</v>
      </c>
    </row>
    <row r="471" spans="1:34">
      <c r="A471" s="11">
        <v>470</v>
      </c>
      <c r="B471" s="3" t="s">
        <v>21</v>
      </c>
      <c r="C471" s="3" t="s">
        <v>23</v>
      </c>
      <c r="D471" s="3" t="s">
        <v>22</v>
      </c>
      <c r="E471" s="3" t="s">
        <v>24</v>
      </c>
      <c r="F471" s="3">
        <v>85004</v>
      </c>
      <c r="G471" s="3" t="s">
        <v>27</v>
      </c>
      <c r="H471" s="11" t="s">
        <v>25</v>
      </c>
      <c r="I471" s="11"/>
      <c r="J471" s="3" t="s">
        <v>26</v>
      </c>
      <c r="K471" s="3" t="s">
        <v>28</v>
      </c>
      <c r="L471" s="3" t="s">
        <v>507</v>
      </c>
      <c r="M471" s="12">
        <v>12</v>
      </c>
      <c r="N471" s="8">
        <v>43197</v>
      </c>
      <c r="O471" s="8">
        <v>43199</v>
      </c>
      <c r="P471" s="8">
        <f t="shared" si="110"/>
        <v>43564</v>
      </c>
      <c r="Q471" s="8">
        <f t="shared" si="111"/>
        <v>43564</v>
      </c>
      <c r="R471" s="11"/>
      <c r="S471" s="11"/>
      <c r="T471" s="11"/>
      <c r="U471" s="11" t="str">
        <f t="shared" si="112"/>
        <v>NB</v>
      </c>
      <c r="V471" s="11">
        <v>1254</v>
      </c>
      <c r="W471" s="11">
        <f t="shared" si="113"/>
        <v>1141.1400000000001</v>
      </c>
      <c r="X471" s="11">
        <f t="shared" si="123"/>
        <v>87.780000000000015</v>
      </c>
      <c r="Y471" s="11">
        <f t="shared" si="114"/>
        <v>25.080000000000002</v>
      </c>
      <c r="Z471" s="11">
        <f t="shared" si="122"/>
        <v>0</v>
      </c>
      <c r="AA471" s="11">
        <f t="shared" si="115"/>
        <v>0</v>
      </c>
      <c r="AB471" s="11">
        <f t="shared" si="116"/>
        <v>0.02</v>
      </c>
      <c r="AC471" s="11">
        <f t="shared" si="117"/>
        <v>25.080000000000002</v>
      </c>
      <c r="AD471" s="13">
        <f t="shared" si="118"/>
        <v>2.0900000000000003</v>
      </c>
      <c r="AE471" s="11" t="str">
        <f t="shared" si="119"/>
        <v>Paid in full</v>
      </c>
      <c r="AF471" s="11" t="str">
        <f t="shared" si="124"/>
        <v>Not Applicable</v>
      </c>
      <c r="AG471" s="11" t="str">
        <f t="shared" si="120"/>
        <v>Y</v>
      </c>
      <c r="AH471" s="8" t="str">
        <f t="shared" si="121"/>
        <v>Y</v>
      </c>
    </row>
    <row r="472" spans="1:34">
      <c r="A472" s="11">
        <v>471</v>
      </c>
      <c r="B472" s="3" t="s">
        <v>21</v>
      </c>
      <c r="C472" s="3" t="s">
        <v>23</v>
      </c>
      <c r="D472" s="3" t="s">
        <v>22</v>
      </c>
      <c r="E472" s="3" t="s">
        <v>24</v>
      </c>
      <c r="F472" s="3">
        <v>85004</v>
      </c>
      <c r="G472" s="3" t="s">
        <v>27</v>
      </c>
      <c r="H472" s="11" t="s">
        <v>25</v>
      </c>
      <c r="I472" s="11"/>
      <c r="J472" s="3" t="s">
        <v>26</v>
      </c>
      <c r="K472" s="3" t="s">
        <v>28</v>
      </c>
      <c r="L472" s="3" t="s">
        <v>508</v>
      </c>
      <c r="M472" s="12">
        <v>12</v>
      </c>
      <c r="N472" s="8">
        <v>43200</v>
      </c>
      <c r="O472" s="8">
        <v>43202</v>
      </c>
      <c r="P472" s="8">
        <f t="shared" si="110"/>
        <v>43567</v>
      </c>
      <c r="Q472" s="8">
        <f t="shared" si="111"/>
        <v>43567</v>
      </c>
      <c r="R472" s="11"/>
      <c r="S472" s="11"/>
      <c r="T472" s="11"/>
      <c r="U472" s="11" t="str">
        <f t="shared" si="112"/>
        <v>NB</v>
      </c>
      <c r="V472" s="11">
        <v>1254</v>
      </c>
      <c r="W472" s="11">
        <f t="shared" si="113"/>
        <v>1141.1400000000001</v>
      </c>
      <c r="X472" s="11">
        <f t="shared" si="123"/>
        <v>87.780000000000015</v>
      </c>
      <c r="Y472" s="11">
        <f t="shared" si="114"/>
        <v>25.080000000000002</v>
      </c>
      <c r="Z472" s="11">
        <f t="shared" si="122"/>
        <v>0</v>
      </c>
      <c r="AA472" s="11">
        <f t="shared" si="115"/>
        <v>0</v>
      </c>
      <c r="AB472" s="11">
        <f t="shared" si="116"/>
        <v>0.02</v>
      </c>
      <c r="AC472" s="11">
        <f t="shared" si="117"/>
        <v>25.080000000000002</v>
      </c>
      <c r="AD472" s="13">
        <f t="shared" si="118"/>
        <v>2.0900000000000003</v>
      </c>
      <c r="AE472" s="11" t="str">
        <f t="shared" si="119"/>
        <v>Paid in full</v>
      </c>
      <c r="AF472" s="11" t="str">
        <f t="shared" si="124"/>
        <v>Not Applicable</v>
      </c>
      <c r="AG472" s="11" t="str">
        <f t="shared" si="120"/>
        <v>Y</v>
      </c>
      <c r="AH472" s="8" t="str">
        <f t="shared" si="121"/>
        <v>Y</v>
      </c>
    </row>
    <row r="473" spans="1:34">
      <c r="A473" s="11">
        <v>472</v>
      </c>
      <c r="B473" s="3" t="s">
        <v>21</v>
      </c>
      <c r="C473" s="3" t="s">
        <v>23</v>
      </c>
      <c r="D473" s="3" t="s">
        <v>22</v>
      </c>
      <c r="E473" s="3" t="s">
        <v>24</v>
      </c>
      <c r="F473" s="3">
        <v>85004</v>
      </c>
      <c r="G473" s="3" t="s">
        <v>27</v>
      </c>
      <c r="H473" s="11" t="s">
        <v>25</v>
      </c>
      <c r="I473" s="11"/>
      <c r="J473" s="3" t="s">
        <v>26</v>
      </c>
      <c r="K473" s="3" t="s">
        <v>28</v>
      </c>
      <c r="L473" s="3" t="s">
        <v>509</v>
      </c>
      <c r="M473" s="12">
        <v>12</v>
      </c>
      <c r="N473" s="8">
        <v>43203</v>
      </c>
      <c r="O473" s="8">
        <v>43205</v>
      </c>
      <c r="P473" s="8">
        <f t="shared" si="110"/>
        <v>43570</v>
      </c>
      <c r="Q473" s="8">
        <f t="shared" si="111"/>
        <v>43570</v>
      </c>
      <c r="R473" s="11"/>
      <c r="S473" s="11"/>
      <c r="T473" s="11"/>
      <c r="U473" s="11" t="str">
        <f t="shared" si="112"/>
        <v>NB</v>
      </c>
      <c r="V473" s="11">
        <v>1235</v>
      </c>
      <c r="W473" s="11">
        <f t="shared" si="113"/>
        <v>1123.8500000000001</v>
      </c>
      <c r="X473" s="11">
        <f t="shared" si="123"/>
        <v>86.45</v>
      </c>
      <c r="Y473" s="11">
        <f t="shared" si="114"/>
        <v>24.7</v>
      </c>
      <c r="Z473" s="11">
        <f t="shared" si="122"/>
        <v>0</v>
      </c>
      <c r="AA473" s="11">
        <f t="shared" si="115"/>
        <v>0</v>
      </c>
      <c r="AB473" s="11">
        <f t="shared" si="116"/>
        <v>0.02</v>
      </c>
      <c r="AC473" s="11">
        <f t="shared" si="117"/>
        <v>24.7</v>
      </c>
      <c r="AD473" s="13">
        <f t="shared" si="118"/>
        <v>2.0583333333333331</v>
      </c>
      <c r="AE473" s="11" t="str">
        <f t="shared" si="119"/>
        <v>Paid in full</v>
      </c>
      <c r="AF473" s="11" t="str">
        <f t="shared" si="124"/>
        <v>Not Applicable</v>
      </c>
      <c r="AG473" s="11" t="str">
        <f t="shared" si="120"/>
        <v>Y</v>
      </c>
      <c r="AH473" s="8" t="str">
        <f t="shared" si="121"/>
        <v>Y</v>
      </c>
    </row>
    <row r="474" spans="1:34">
      <c r="A474" s="11">
        <v>473</v>
      </c>
      <c r="B474" s="3" t="s">
        <v>21</v>
      </c>
      <c r="C474" s="3" t="s">
        <v>23</v>
      </c>
      <c r="D474" s="3" t="s">
        <v>22</v>
      </c>
      <c r="E474" s="3" t="s">
        <v>24</v>
      </c>
      <c r="F474" s="3">
        <v>85004</v>
      </c>
      <c r="G474" s="3" t="s">
        <v>27</v>
      </c>
      <c r="H474" s="11" t="s">
        <v>25</v>
      </c>
      <c r="I474" s="11"/>
      <c r="J474" s="3" t="s">
        <v>26</v>
      </c>
      <c r="K474" s="3" t="s">
        <v>28</v>
      </c>
      <c r="L474" s="3" t="s">
        <v>510</v>
      </c>
      <c r="M474" s="12">
        <v>12</v>
      </c>
      <c r="N474" s="8">
        <v>43206</v>
      </c>
      <c r="O474" s="8">
        <v>43208</v>
      </c>
      <c r="P474" s="8">
        <f t="shared" si="110"/>
        <v>43573</v>
      </c>
      <c r="Q474" s="8">
        <f t="shared" si="111"/>
        <v>43573</v>
      </c>
      <c r="R474" s="11"/>
      <c r="S474" s="11"/>
      <c r="T474" s="11"/>
      <c r="U474" s="11" t="str">
        <f t="shared" si="112"/>
        <v>NB</v>
      </c>
      <c r="V474" s="11">
        <v>1236</v>
      </c>
      <c r="W474" s="11">
        <f t="shared" si="113"/>
        <v>1124.76</v>
      </c>
      <c r="X474" s="11">
        <f t="shared" si="123"/>
        <v>86.52000000000001</v>
      </c>
      <c r="Y474" s="11">
        <f t="shared" si="114"/>
        <v>24.72</v>
      </c>
      <c r="Z474" s="11">
        <f t="shared" si="122"/>
        <v>0</v>
      </c>
      <c r="AA474" s="11">
        <f t="shared" si="115"/>
        <v>0</v>
      </c>
      <c r="AB474" s="11">
        <f t="shared" si="116"/>
        <v>0.02</v>
      </c>
      <c r="AC474" s="11">
        <f t="shared" si="117"/>
        <v>24.72</v>
      </c>
      <c r="AD474" s="13">
        <f t="shared" si="118"/>
        <v>2.06</v>
      </c>
      <c r="AE474" s="11" t="str">
        <f t="shared" si="119"/>
        <v>Paid in full</v>
      </c>
      <c r="AF474" s="11" t="str">
        <f t="shared" si="124"/>
        <v>Not Applicable</v>
      </c>
      <c r="AG474" s="11" t="str">
        <f t="shared" si="120"/>
        <v>Y</v>
      </c>
      <c r="AH474" s="8" t="str">
        <f t="shared" si="121"/>
        <v>Y</v>
      </c>
    </row>
    <row r="475" spans="1:34">
      <c r="A475" s="11">
        <v>474</v>
      </c>
      <c r="B475" s="3" t="s">
        <v>21</v>
      </c>
      <c r="C475" s="3" t="s">
        <v>23</v>
      </c>
      <c r="D475" s="3" t="s">
        <v>22</v>
      </c>
      <c r="E475" s="3" t="s">
        <v>24</v>
      </c>
      <c r="F475" s="3">
        <v>85004</v>
      </c>
      <c r="G475" s="3" t="s">
        <v>27</v>
      </c>
      <c r="H475" s="11" t="s">
        <v>25</v>
      </c>
      <c r="I475" s="11"/>
      <c r="J475" s="3" t="s">
        <v>26</v>
      </c>
      <c r="K475" s="3" t="s">
        <v>28</v>
      </c>
      <c r="L475" s="3" t="s">
        <v>511</v>
      </c>
      <c r="M475" s="12">
        <v>12</v>
      </c>
      <c r="N475" s="8">
        <v>43209</v>
      </c>
      <c r="O475" s="8">
        <v>43364</v>
      </c>
      <c r="P475" s="8">
        <f t="shared" si="110"/>
        <v>43729</v>
      </c>
      <c r="Q475" s="8">
        <f t="shared" si="111"/>
        <v>43729</v>
      </c>
      <c r="R475" s="11"/>
      <c r="S475" s="11"/>
      <c r="T475" s="11"/>
      <c r="U475" s="11" t="str">
        <f t="shared" si="112"/>
        <v>NB</v>
      </c>
      <c r="V475" s="11">
        <v>1237</v>
      </c>
      <c r="W475" s="11">
        <f t="shared" si="113"/>
        <v>1125.67</v>
      </c>
      <c r="X475" s="11">
        <f t="shared" si="123"/>
        <v>86.59</v>
      </c>
      <c r="Y475" s="11">
        <f t="shared" si="114"/>
        <v>24.740000000000002</v>
      </c>
      <c r="Z475" s="11">
        <f t="shared" si="122"/>
        <v>0</v>
      </c>
      <c r="AA475" s="11">
        <f t="shared" si="115"/>
        <v>0</v>
      </c>
      <c r="AB475" s="11">
        <f t="shared" si="116"/>
        <v>0.02</v>
      </c>
      <c r="AC475" s="11">
        <f t="shared" si="117"/>
        <v>24.740000000000002</v>
      </c>
      <c r="AD475" s="13">
        <f t="shared" si="118"/>
        <v>2.061666666666667</v>
      </c>
      <c r="AE475" s="11" t="str">
        <f t="shared" si="119"/>
        <v>Paid in full</v>
      </c>
      <c r="AF475" s="11" t="str">
        <f t="shared" si="124"/>
        <v>Not Applicable</v>
      </c>
      <c r="AG475" s="11" t="str">
        <f t="shared" si="120"/>
        <v>Y</v>
      </c>
      <c r="AH475" s="8" t="str">
        <f t="shared" si="121"/>
        <v>Y</v>
      </c>
    </row>
    <row r="476" spans="1:34">
      <c r="A476" s="11">
        <v>475</v>
      </c>
      <c r="B476" s="3" t="s">
        <v>21</v>
      </c>
      <c r="C476" s="3" t="s">
        <v>23</v>
      </c>
      <c r="D476" s="3" t="s">
        <v>22</v>
      </c>
      <c r="E476" s="3" t="s">
        <v>24</v>
      </c>
      <c r="F476" s="3">
        <v>85004</v>
      </c>
      <c r="G476" s="3" t="s">
        <v>27</v>
      </c>
      <c r="H476" s="11" t="s">
        <v>25</v>
      </c>
      <c r="I476" s="11"/>
      <c r="J476" s="3" t="s">
        <v>26</v>
      </c>
      <c r="K476" s="3" t="s">
        <v>28</v>
      </c>
      <c r="L476" s="3" t="s">
        <v>512</v>
      </c>
      <c r="M476" s="12">
        <v>12</v>
      </c>
      <c r="N476" s="8">
        <v>43212</v>
      </c>
      <c r="O476" s="8">
        <v>43214</v>
      </c>
      <c r="P476" s="8">
        <f t="shared" si="110"/>
        <v>43579</v>
      </c>
      <c r="Q476" s="8">
        <f t="shared" si="111"/>
        <v>43579</v>
      </c>
      <c r="R476" s="11"/>
      <c r="S476" s="11"/>
      <c r="T476" s="11"/>
      <c r="U476" s="11" t="str">
        <f t="shared" si="112"/>
        <v>NB</v>
      </c>
      <c r="V476" s="11">
        <v>1238</v>
      </c>
      <c r="W476" s="11">
        <f t="shared" si="113"/>
        <v>1126.58</v>
      </c>
      <c r="X476" s="11">
        <f t="shared" si="123"/>
        <v>86.660000000000011</v>
      </c>
      <c r="Y476" s="11">
        <f t="shared" si="114"/>
        <v>24.76</v>
      </c>
      <c r="Z476" s="11">
        <f t="shared" si="122"/>
        <v>0</v>
      </c>
      <c r="AA476" s="11">
        <f t="shared" si="115"/>
        <v>0</v>
      </c>
      <c r="AB476" s="11">
        <f t="shared" si="116"/>
        <v>0.02</v>
      </c>
      <c r="AC476" s="11">
        <f t="shared" si="117"/>
        <v>24.76</v>
      </c>
      <c r="AD476" s="13">
        <f t="shared" si="118"/>
        <v>2.0633333333333335</v>
      </c>
      <c r="AE476" s="11" t="str">
        <f t="shared" si="119"/>
        <v>Paid in full</v>
      </c>
      <c r="AF476" s="11" t="str">
        <f t="shared" si="124"/>
        <v>Not Applicable</v>
      </c>
      <c r="AG476" s="11" t="str">
        <f t="shared" si="120"/>
        <v>Y</v>
      </c>
      <c r="AH476" s="8" t="str">
        <f t="shared" si="121"/>
        <v>Y</v>
      </c>
    </row>
    <row r="477" spans="1:34">
      <c r="A477" s="11">
        <v>476</v>
      </c>
      <c r="B477" s="3" t="s">
        <v>21</v>
      </c>
      <c r="C477" s="3" t="s">
        <v>23</v>
      </c>
      <c r="D477" s="3" t="s">
        <v>22</v>
      </c>
      <c r="E477" s="3" t="s">
        <v>24</v>
      </c>
      <c r="F477" s="3">
        <v>85004</v>
      </c>
      <c r="G477" s="3" t="s">
        <v>27</v>
      </c>
      <c r="H477" s="11" t="s">
        <v>25</v>
      </c>
      <c r="I477" s="11"/>
      <c r="J477" s="3" t="s">
        <v>26</v>
      </c>
      <c r="K477" s="3" t="s">
        <v>28</v>
      </c>
      <c r="L477" s="3" t="s">
        <v>513</v>
      </c>
      <c r="M477" s="12">
        <v>12</v>
      </c>
      <c r="N477" s="8">
        <v>43215</v>
      </c>
      <c r="O477" s="8">
        <v>43217</v>
      </c>
      <c r="P477" s="8">
        <f t="shared" si="110"/>
        <v>43582</v>
      </c>
      <c r="Q477" s="8">
        <f t="shared" si="111"/>
        <v>43582</v>
      </c>
      <c r="R477" s="11"/>
      <c r="S477" s="11"/>
      <c r="T477" s="11"/>
      <c r="U477" s="11" t="str">
        <f t="shared" si="112"/>
        <v>NB</v>
      </c>
      <c r="V477" s="11">
        <v>1239</v>
      </c>
      <c r="W477" s="11">
        <f t="shared" si="113"/>
        <v>1127.49</v>
      </c>
      <c r="X477" s="11">
        <f t="shared" si="123"/>
        <v>86.73</v>
      </c>
      <c r="Y477" s="11">
        <f t="shared" si="114"/>
        <v>24.78</v>
      </c>
      <c r="Z477" s="11">
        <f t="shared" si="122"/>
        <v>0</v>
      </c>
      <c r="AA477" s="11">
        <f t="shared" si="115"/>
        <v>0</v>
      </c>
      <c r="AB477" s="11">
        <f t="shared" si="116"/>
        <v>0.02</v>
      </c>
      <c r="AC477" s="11">
        <f t="shared" si="117"/>
        <v>24.78</v>
      </c>
      <c r="AD477" s="13">
        <f t="shared" si="118"/>
        <v>2.0649999999999999</v>
      </c>
      <c r="AE477" s="11" t="str">
        <f t="shared" si="119"/>
        <v>Paid in full</v>
      </c>
      <c r="AF477" s="11" t="str">
        <f t="shared" si="124"/>
        <v>Not Applicable</v>
      </c>
      <c r="AG477" s="11" t="str">
        <f t="shared" si="120"/>
        <v>Y</v>
      </c>
      <c r="AH477" s="8" t="str">
        <f t="shared" si="121"/>
        <v>Y</v>
      </c>
    </row>
    <row r="478" spans="1:34">
      <c r="A478" s="11">
        <v>477</v>
      </c>
      <c r="B478" s="3" t="s">
        <v>21</v>
      </c>
      <c r="C478" s="3" t="s">
        <v>23</v>
      </c>
      <c r="D478" s="3" t="s">
        <v>22</v>
      </c>
      <c r="E478" s="3" t="s">
        <v>24</v>
      </c>
      <c r="F478" s="3">
        <v>85004</v>
      </c>
      <c r="G478" s="3" t="s">
        <v>27</v>
      </c>
      <c r="H478" s="11" t="s">
        <v>25</v>
      </c>
      <c r="I478" s="11"/>
      <c r="J478" s="3" t="s">
        <v>26</v>
      </c>
      <c r="K478" s="3" t="s">
        <v>28</v>
      </c>
      <c r="L478" s="3" t="s">
        <v>514</v>
      </c>
      <c r="M478" s="12">
        <v>12</v>
      </c>
      <c r="N478" s="8">
        <v>43218</v>
      </c>
      <c r="O478" s="8">
        <v>43220</v>
      </c>
      <c r="P478" s="8">
        <f t="shared" ref="P478:P509" si="125">EDATE(O478,M478)</f>
        <v>43585</v>
      </c>
      <c r="Q478" s="8">
        <f t="shared" ref="Q478:Q509" si="126">P478</f>
        <v>43585</v>
      </c>
      <c r="R478" s="11"/>
      <c r="S478" s="11"/>
      <c r="T478" s="11"/>
      <c r="U478" s="11" t="str">
        <f t="shared" si="112"/>
        <v>NB</v>
      </c>
      <c r="V478" s="11">
        <v>1240</v>
      </c>
      <c r="W478" s="11">
        <f t="shared" si="113"/>
        <v>1128.4000000000001</v>
      </c>
      <c r="X478" s="11">
        <f t="shared" si="123"/>
        <v>86.800000000000011</v>
      </c>
      <c r="Y478" s="11">
        <f t="shared" si="114"/>
        <v>24.8</v>
      </c>
      <c r="Z478" s="11">
        <f t="shared" si="122"/>
        <v>0</v>
      </c>
      <c r="AA478" s="11">
        <f t="shared" si="115"/>
        <v>0</v>
      </c>
      <c r="AB478" s="11">
        <f t="shared" si="116"/>
        <v>0.02</v>
      </c>
      <c r="AC478" s="11">
        <f t="shared" si="117"/>
        <v>24.8</v>
      </c>
      <c r="AD478" s="13">
        <f t="shared" si="118"/>
        <v>2.0666666666666669</v>
      </c>
      <c r="AE478" s="11" t="str">
        <f t="shared" si="119"/>
        <v>Paid in full</v>
      </c>
      <c r="AF478" s="11" t="str">
        <f t="shared" si="124"/>
        <v>Not Applicable</v>
      </c>
      <c r="AG478" s="11" t="str">
        <f t="shared" si="120"/>
        <v>Y</v>
      </c>
      <c r="AH478" s="8" t="str">
        <f t="shared" si="121"/>
        <v>Y</v>
      </c>
    </row>
    <row r="479" spans="1:34">
      <c r="A479" s="11">
        <v>478</v>
      </c>
      <c r="B479" s="3" t="s">
        <v>21</v>
      </c>
      <c r="C479" s="3" t="s">
        <v>23</v>
      </c>
      <c r="D479" s="3" t="s">
        <v>22</v>
      </c>
      <c r="E479" s="3" t="s">
        <v>24</v>
      </c>
      <c r="F479" s="3">
        <v>85004</v>
      </c>
      <c r="G479" s="3" t="s">
        <v>27</v>
      </c>
      <c r="H479" s="11" t="s">
        <v>25</v>
      </c>
      <c r="I479" s="11"/>
      <c r="J479" s="3" t="s">
        <v>26</v>
      </c>
      <c r="K479" s="3" t="s">
        <v>28</v>
      </c>
      <c r="L479" s="3" t="s">
        <v>515</v>
      </c>
      <c r="M479" s="12">
        <v>12</v>
      </c>
      <c r="N479" s="8">
        <v>43222</v>
      </c>
      <c r="O479" s="8">
        <v>43224</v>
      </c>
      <c r="P479" s="8">
        <f t="shared" si="125"/>
        <v>43589</v>
      </c>
      <c r="Q479" s="8">
        <f t="shared" si="126"/>
        <v>43589</v>
      </c>
      <c r="R479" s="11"/>
      <c r="S479" s="11"/>
      <c r="T479" s="11"/>
      <c r="U479" s="11" t="str">
        <f t="shared" si="112"/>
        <v>NB</v>
      </c>
      <c r="V479" s="11">
        <v>1241</v>
      </c>
      <c r="W479" s="11">
        <f t="shared" si="113"/>
        <v>1129.31</v>
      </c>
      <c r="X479" s="11">
        <f t="shared" si="123"/>
        <v>86.87</v>
      </c>
      <c r="Y479" s="11">
        <f t="shared" si="114"/>
        <v>24.82</v>
      </c>
      <c r="Z479" s="11">
        <f t="shared" si="122"/>
        <v>0</v>
      </c>
      <c r="AA479" s="11">
        <f t="shared" si="115"/>
        <v>0</v>
      </c>
      <c r="AB479" s="11">
        <f t="shared" si="116"/>
        <v>0.02</v>
      </c>
      <c r="AC479" s="11">
        <f t="shared" si="117"/>
        <v>24.82</v>
      </c>
      <c r="AD479" s="13">
        <f t="shared" si="118"/>
        <v>2.0683333333333334</v>
      </c>
      <c r="AE479" s="11" t="str">
        <f t="shared" si="119"/>
        <v>Paid in full</v>
      </c>
      <c r="AF479" s="11" t="str">
        <f t="shared" si="124"/>
        <v>Not Applicable</v>
      </c>
      <c r="AG479" s="11" t="str">
        <f t="shared" si="120"/>
        <v>Y</v>
      </c>
      <c r="AH479" s="8" t="str">
        <f t="shared" si="121"/>
        <v>Y</v>
      </c>
    </row>
    <row r="480" spans="1:34">
      <c r="A480" s="11">
        <v>479</v>
      </c>
      <c r="B480" s="3" t="s">
        <v>21</v>
      </c>
      <c r="C480" s="3" t="s">
        <v>23</v>
      </c>
      <c r="D480" s="3" t="s">
        <v>22</v>
      </c>
      <c r="E480" s="3" t="s">
        <v>24</v>
      </c>
      <c r="F480" s="3">
        <v>85004</v>
      </c>
      <c r="G480" s="3" t="s">
        <v>27</v>
      </c>
      <c r="H480" s="11" t="s">
        <v>25</v>
      </c>
      <c r="I480" s="11"/>
      <c r="J480" s="3" t="s">
        <v>26</v>
      </c>
      <c r="K480" s="3" t="s">
        <v>28</v>
      </c>
      <c r="L480" s="3" t="s">
        <v>516</v>
      </c>
      <c r="M480" s="12">
        <v>12</v>
      </c>
      <c r="N480" s="8">
        <v>43226</v>
      </c>
      <c r="O480" s="8">
        <v>43228</v>
      </c>
      <c r="P480" s="8">
        <f t="shared" si="125"/>
        <v>43593</v>
      </c>
      <c r="Q480" s="8">
        <f t="shared" si="126"/>
        <v>43593</v>
      </c>
      <c r="R480" s="11"/>
      <c r="S480" s="11"/>
      <c r="T480" s="11"/>
      <c r="U480" s="11" t="str">
        <f t="shared" si="112"/>
        <v>NB</v>
      </c>
      <c r="V480" s="11">
        <v>1242</v>
      </c>
      <c r="W480" s="11">
        <f t="shared" si="113"/>
        <v>1130.22</v>
      </c>
      <c r="X480" s="11">
        <f t="shared" si="123"/>
        <v>86.940000000000012</v>
      </c>
      <c r="Y480" s="11">
        <f t="shared" si="114"/>
        <v>24.84</v>
      </c>
      <c r="Z480" s="11">
        <f t="shared" si="122"/>
        <v>0</v>
      </c>
      <c r="AA480" s="11">
        <f t="shared" si="115"/>
        <v>0</v>
      </c>
      <c r="AB480" s="11">
        <f t="shared" si="116"/>
        <v>0.02</v>
      </c>
      <c r="AC480" s="11">
        <f t="shared" si="117"/>
        <v>24.84</v>
      </c>
      <c r="AD480" s="13">
        <f t="shared" si="118"/>
        <v>2.0699999999999998</v>
      </c>
      <c r="AE480" s="11" t="str">
        <f t="shared" si="119"/>
        <v>Paid in full</v>
      </c>
      <c r="AF480" s="11" t="str">
        <f t="shared" si="124"/>
        <v>Not Applicable</v>
      </c>
      <c r="AG480" s="11" t="str">
        <f t="shared" si="120"/>
        <v>Y</v>
      </c>
      <c r="AH480" s="8" t="str">
        <f t="shared" si="121"/>
        <v>Y</v>
      </c>
    </row>
    <row r="481" spans="1:34">
      <c r="A481" s="11">
        <v>480</v>
      </c>
      <c r="B481" s="3" t="s">
        <v>21</v>
      </c>
      <c r="C481" s="3" t="s">
        <v>23</v>
      </c>
      <c r="D481" s="3" t="s">
        <v>22</v>
      </c>
      <c r="E481" s="3" t="s">
        <v>24</v>
      </c>
      <c r="F481" s="3">
        <v>85004</v>
      </c>
      <c r="G481" s="3" t="s">
        <v>27</v>
      </c>
      <c r="H481" s="11" t="s">
        <v>25</v>
      </c>
      <c r="I481" s="11"/>
      <c r="J481" s="3" t="s">
        <v>26</v>
      </c>
      <c r="K481" s="3" t="s">
        <v>28</v>
      </c>
      <c r="L481" s="3" t="s">
        <v>517</v>
      </c>
      <c r="M481" s="12">
        <v>12</v>
      </c>
      <c r="N481" s="8">
        <v>43229</v>
      </c>
      <c r="O481" s="8">
        <v>43231</v>
      </c>
      <c r="P481" s="8">
        <f t="shared" si="125"/>
        <v>43596</v>
      </c>
      <c r="Q481" s="8">
        <f t="shared" si="126"/>
        <v>43596</v>
      </c>
      <c r="R481" s="11"/>
      <c r="S481" s="11"/>
      <c r="T481" s="11"/>
      <c r="U481" s="11" t="str">
        <f t="shared" si="112"/>
        <v>NB</v>
      </c>
      <c r="V481" s="11">
        <v>1243</v>
      </c>
      <c r="W481" s="11">
        <f t="shared" si="113"/>
        <v>1131.1300000000001</v>
      </c>
      <c r="X481" s="11">
        <f t="shared" si="123"/>
        <v>87.01</v>
      </c>
      <c r="Y481" s="11">
        <f t="shared" si="114"/>
        <v>24.86</v>
      </c>
      <c r="Z481" s="11">
        <f t="shared" si="122"/>
        <v>0</v>
      </c>
      <c r="AA481" s="11">
        <f t="shared" si="115"/>
        <v>0</v>
      </c>
      <c r="AB481" s="11">
        <f t="shared" si="116"/>
        <v>0.02</v>
      </c>
      <c r="AC481" s="11">
        <f t="shared" si="117"/>
        <v>24.86</v>
      </c>
      <c r="AD481" s="13">
        <f t="shared" si="118"/>
        <v>2.0716666666666668</v>
      </c>
      <c r="AE481" s="11" t="str">
        <f t="shared" si="119"/>
        <v>Paid in full</v>
      </c>
      <c r="AF481" s="11" t="str">
        <f t="shared" si="124"/>
        <v>Not Applicable</v>
      </c>
      <c r="AG481" s="11" t="str">
        <f t="shared" si="120"/>
        <v>Y</v>
      </c>
      <c r="AH481" s="8" t="str">
        <f t="shared" si="121"/>
        <v>Y</v>
      </c>
    </row>
    <row r="482" spans="1:34">
      <c r="A482" s="11">
        <v>481</v>
      </c>
      <c r="B482" s="3" t="s">
        <v>21</v>
      </c>
      <c r="C482" s="3" t="s">
        <v>23</v>
      </c>
      <c r="D482" s="3" t="s">
        <v>22</v>
      </c>
      <c r="E482" s="3" t="s">
        <v>24</v>
      </c>
      <c r="F482" s="3">
        <v>85004</v>
      </c>
      <c r="G482" s="3" t="s">
        <v>27</v>
      </c>
      <c r="H482" s="11" t="s">
        <v>25</v>
      </c>
      <c r="I482" s="11"/>
      <c r="J482" s="3" t="s">
        <v>26</v>
      </c>
      <c r="K482" s="3" t="s">
        <v>28</v>
      </c>
      <c r="L482" s="3" t="s">
        <v>518</v>
      </c>
      <c r="M482" s="12">
        <v>12</v>
      </c>
      <c r="N482" s="8">
        <v>43232</v>
      </c>
      <c r="O482" s="8">
        <v>43234</v>
      </c>
      <c r="P482" s="8">
        <f t="shared" si="125"/>
        <v>43599</v>
      </c>
      <c r="Q482" s="8">
        <f t="shared" si="126"/>
        <v>43599</v>
      </c>
      <c r="R482" s="11"/>
      <c r="S482" s="11"/>
      <c r="T482" s="11"/>
      <c r="U482" s="11" t="str">
        <f t="shared" si="112"/>
        <v>NB</v>
      </c>
      <c r="V482" s="11">
        <v>1244</v>
      </c>
      <c r="W482" s="11">
        <f t="shared" si="113"/>
        <v>1132.04</v>
      </c>
      <c r="X482" s="11">
        <f t="shared" si="123"/>
        <v>87.080000000000013</v>
      </c>
      <c r="Y482" s="11">
        <f t="shared" si="114"/>
        <v>24.88</v>
      </c>
      <c r="Z482" s="11">
        <f t="shared" si="122"/>
        <v>0</v>
      </c>
      <c r="AA482" s="11">
        <f t="shared" si="115"/>
        <v>0</v>
      </c>
      <c r="AB482" s="11">
        <f t="shared" si="116"/>
        <v>0.02</v>
      </c>
      <c r="AC482" s="11">
        <f t="shared" si="117"/>
        <v>24.88</v>
      </c>
      <c r="AD482" s="13">
        <f t="shared" si="118"/>
        <v>2.0733333333333333</v>
      </c>
      <c r="AE482" s="11" t="str">
        <f t="shared" si="119"/>
        <v>Paid in full</v>
      </c>
      <c r="AF482" s="11" t="str">
        <f t="shared" si="124"/>
        <v>Not Applicable</v>
      </c>
      <c r="AG482" s="11" t="str">
        <f t="shared" si="120"/>
        <v>Y</v>
      </c>
      <c r="AH482" s="8" t="str">
        <f t="shared" si="121"/>
        <v>Y</v>
      </c>
    </row>
    <row r="483" spans="1:34">
      <c r="A483" s="11">
        <v>482</v>
      </c>
      <c r="B483" s="3" t="s">
        <v>21</v>
      </c>
      <c r="C483" s="3" t="s">
        <v>23</v>
      </c>
      <c r="D483" s="3" t="s">
        <v>22</v>
      </c>
      <c r="E483" s="3" t="s">
        <v>24</v>
      </c>
      <c r="F483" s="3">
        <v>85004</v>
      </c>
      <c r="G483" s="3" t="s">
        <v>27</v>
      </c>
      <c r="H483" s="11" t="s">
        <v>25</v>
      </c>
      <c r="I483" s="11"/>
      <c r="J483" s="3" t="s">
        <v>26</v>
      </c>
      <c r="K483" s="3" t="s">
        <v>28</v>
      </c>
      <c r="L483" s="3" t="s">
        <v>519</v>
      </c>
      <c r="M483" s="12">
        <v>12</v>
      </c>
      <c r="N483" s="8">
        <v>43236</v>
      </c>
      <c r="O483" s="8">
        <v>43238</v>
      </c>
      <c r="P483" s="8">
        <f t="shared" si="125"/>
        <v>43603</v>
      </c>
      <c r="Q483" s="8">
        <f t="shared" si="126"/>
        <v>43603</v>
      </c>
      <c r="R483" s="11"/>
      <c r="S483" s="11"/>
      <c r="T483" s="11"/>
      <c r="U483" s="11" t="str">
        <f t="shared" si="112"/>
        <v>NB</v>
      </c>
      <c r="V483" s="11">
        <v>1245</v>
      </c>
      <c r="W483" s="11">
        <f t="shared" si="113"/>
        <v>1132.95</v>
      </c>
      <c r="X483" s="11">
        <f t="shared" si="123"/>
        <v>87.15</v>
      </c>
      <c r="Y483" s="11">
        <f t="shared" si="114"/>
        <v>24.900000000000002</v>
      </c>
      <c r="Z483" s="11">
        <f t="shared" si="122"/>
        <v>0</v>
      </c>
      <c r="AA483" s="11">
        <f t="shared" si="115"/>
        <v>0</v>
      </c>
      <c r="AB483" s="11">
        <f t="shared" si="116"/>
        <v>0.02</v>
      </c>
      <c r="AC483" s="11">
        <f t="shared" si="117"/>
        <v>24.900000000000002</v>
      </c>
      <c r="AD483" s="13">
        <f t="shared" si="118"/>
        <v>2.0750000000000002</v>
      </c>
      <c r="AE483" s="11" t="str">
        <f t="shared" si="119"/>
        <v>Paid in full</v>
      </c>
      <c r="AF483" s="11" t="str">
        <f t="shared" si="124"/>
        <v>Not Applicable</v>
      </c>
      <c r="AG483" s="11" t="str">
        <f t="shared" si="120"/>
        <v>Y</v>
      </c>
      <c r="AH483" s="8" t="str">
        <f t="shared" si="121"/>
        <v>Y</v>
      </c>
    </row>
    <row r="484" spans="1:34">
      <c r="A484" s="11">
        <v>483</v>
      </c>
      <c r="B484" s="3" t="s">
        <v>21</v>
      </c>
      <c r="C484" s="3" t="s">
        <v>23</v>
      </c>
      <c r="D484" s="3" t="s">
        <v>22</v>
      </c>
      <c r="E484" s="3" t="s">
        <v>24</v>
      </c>
      <c r="F484" s="3">
        <v>85004</v>
      </c>
      <c r="G484" s="3" t="s">
        <v>27</v>
      </c>
      <c r="H484" s="11" t="s">
        <v>25</v>
      </c>
      <c r="I484" s="11"/>
      <c r="J484" s="3" t="s">
        <v>26</v>
      </c>
      <c r="K484" s="3" t="s">
        <v>28</v>
      </c>
      <c r="L484" s="3" t="s">
        <v>520</v>
      </c>
      <c r="M484" s="12">
        <v>12</v>
      </c>
      <c r="N484" s="8">
        <v>43240</v>
      </c>
      <c r="O484" s="8">
        <v>43242</v>
      </c>
      <c r="P484" s="8">
        <f t="shared" si="125"/>
        <v>43607</v>
      </c>
      <c r="Q484" s="8">
        <f t="shared" si="126"/>
        <v>43607</v>
      </c>
      <c r="R484" s="11"/>
      <c r="S484" s="11"/>
      <c r="T484" s="11"/>
      <c r="U484" s="11" t="str">
        <f t="shared" si="112"/>
        <v>NB</v>
      </c>
      <c r="V484" s="11">
        <v>1246</v>
      </c>
      <c r="W484" s="11">
        <f t="shared" si="113"/>
        <v>1133.8600000000001</v>
      </c>
      <c r="X484" s="11">
        <f t="shared" si="123"/>
        <v>87.220000000000013</v>
      </c>
      <c r="Y484" s="11">
        <f t="shared" si="114"/>
        <v>24.92</v>
      </c>
      <c r="Z484" s="11">
        <f t="shared" si="122"/>
        <v>0</v>
      </c>
      <c r="AA484" s="11">
        <f t="shared" si="115"/>
        <v>0</v>
      </c>
      <c r="AB484" s="11">
        <f t="shared" si="116"/>
        <v>0.02</v>
      </c>
      <c r="AC484" s="11">
        <f t="shared" si="117"/>
        <v>24.92</v>
      </c>
      <c r="AD484" s="13">
        <f t="shared" si="118"/>
        <v>2.0766666666666667</v>
      </c>
      <c r="AE484" s="11" t="str">
        <f t="shared" si="119"/>
        <v>Paid in full</v>
      </c>
      <c r="AF484" s="11" t="str">
        <f t="shared" si="124"/>
        <v>Not Applicable</v>
      </c>
      <c r="AG484" s="11" t="str">
        <f t="shared" si="120"/>
        <v>Y</v>
      </c>
      <c r="AH484" s="8" t="str">
        <f t="shared" si="121"/>
        <v>Y</v>
      </c>
    </row>
    <row r="485" spans="1:34">
      <c r="A485" s="11">
        <v>484</v>
      </c>
      <c r="B485" s="3" t="s">
        <v>21</v>
      </c>
      <c r="C485" s="3" t="s">
        <v>23</v>
      </c>
      <c r="D485" s="3" t="s">
        <v>22</v>
      </c>
      <c r="E485" s="3" t="s">
        <v>24</v>
      </c>
      <c r="F485" s="3">
        <v>85004</v>
      </c>
      <c r="G485" s="3" t="s">
        <v>27</v>
      </c>
      <c r="H485" s="11" t="s">
        <v>25</v>
      </c>
      <c r="I485" s="11"/>
      <c r="J485" s="3" t="s">
        <v>26</v>
      </c>
      <c r="K485" s="3" t="s">
        <v>28</v>
      </c>
      <c r="L485" s="3" t="s">
        <v>521</v>
      </c>
      <c r="M485" s="12">
        <v>12</v>
      </c>
      <c r="N485" s="8">
        <v>43243</v>
      </c>
      <c r="O485" s="8">
        <v>43215</v>
      </c>
      <c r="P485" s="8">
        <f t="shared" si="125"/>
        <v>43580</v>
      </c>
      <c r="Q485" s="8">
        <f t="shared" si="126"/>
        <v>43580</v>
      </c>
      <c r="R485" s="11"/>
      <c r="S485" s="11"/>
      <c r="T485" s="11"/>
      <c r="U485" s="11" t="str">
        <f t="shared" si="112"/>
        <v>NB</v>
      </c>
      <c r="V485" s="11">
        <v>1247</v>
      </c>
      <c r="W485" s="11">
        <f t="shared" si="113"/>
        <v>1134.77</v>
      </c>
      <c r="X485" s="11">
        <f t="shared" si="123"/>
        <v>87.29</v>
      </c>
      <c r="Y485" s="11">
        <f t="shared" si="114"/>
        <v>24.94</v>
      </c>
      <c r="Z485" s="11">
        <f t="shared" si="122"/>
        <v>0</v>
      </c>
      <c r="AA485" s="11">
        <f t="shared" si="115"/>
        <v>0</v>
      </c>
      <c r="AB485" s="11">
        <f t="shared" si="116"/>
        <v>0.02</v>
      </c>
      <c r="AC485" s="11">
        <f t="shared" si="117"/>
        <v>24.94</v>
      </c>
      <c r="AD485" s="13">
        <f t="shared" si="118"/>
        <v>2.0783333333333336</v>
      </c>
      <c r="AE485" s="11" t="str">
        <f t="shared" si="119"/>
        <v>Paid in full</v>
      </c>
      <c r="AF485" s="11" t="str">
        <f t="shared" si="124"/>
        <v>Not Applicable</v>
      </c>
      <c r="AG485" s="11" t="str">
        <f t="shared" si="120"/>
        <v>Y</v>
      </c>
      <c r="AH485" s="8" t="str">
        <f t="shared" si="121"/>
        <v>Y</v>
      </c>
    </row>
    <row r="486" spans="1:34">
      <c r="A486" s="11">
        <v>485</v>
      </c>
      <c r="B486" s="3" t="s">
        <v>21</v>
      </c>
      <c r="C486" s="3" t="s">
        <v>23</v>
      </c>
      <c r="D486" s="3" t="s">
        <v>22</v>
      </c>
      <c r="E486" s="3" t="s">
        <v>24</v>
      </c>
      <c r="F486" s="3">
        <v>85004</v>
      </c>
      <c r="G486" s="3" t="s">
        <v>27</v>
      </c>
      <c r="H486" s="11" t="s">
        <v>25</v>
      </c>
      <c r="I486" s="11"/>
      <c r="J486" s="3" t="s">
        <v>26</v>
      </c>
      <c r="K486" s="3" t="s">
        <v>28</v>
      </c>
      <c r="L486" s="3" t="s">
        <v>522</v>
      </c>
      <c r="M486" s="12">
        <v>12</v>
      </c>
      <c r="N486" s="8">
        <v>43246</v>
      </c>
      <c r="O486" s="8">
        <v>43248</v>
      </c>
      <c r="P486" s="8">
        <f t="shared" si="125"/>
        <v>43613</v>
      </c>
      <c r="Q486" s="8">
        <f t="shared" si="126"/>
        <v>43613</v>
      </c>
      <c r="R486" s="11"/>
      <c r="S486" s="11"/>
      <c r="T486" s="11"/>
      <c r="U486" s="11" t="str">
        <f t="shared" si="112"/>
        <v>NB</v>
      </c>
      <c r="V486" s="11">
        <v>1248</v>
      </c>
      <c r="W486" s="11">
        <f t="shared" si="113"/>
        <v>1135.68</v>
      </c>
      <c r="X486" s="11">
        <f t="shared" si="123"/>
        <v>87.360000000000014</v>
      </c>
      <c r="Y486" s="11">
        <f t="shared" si="114"/>
        <v>24.96</v>
      </c>
      <c r="Z486" s="11">
        <f t="shared" si="122"/>
        <v>0</v>
      </c>
      <c r="AA486" s="11">
        <f t="shared" si="115"/>
        <v>0</v>
      </c>
      <c r="AB486" s="11">
        <f t="shared" si="116"/>
        <v>0.02</v>
      </c>
      <c r="AC486" s="11">
        <f t="shared" si="117"/>
        <v>24.96</v>
      </c>
      <c r="AD486" s="13">
        <f t="shared" si="118"/>
        <v>2.08</v>
      </c>
      <c r="AE486" s="11" t="str">
        <f t="shared" si="119"/>
        <v>Paid in full</v>
      </c>
      <c r="AF486" s="11" t="str">
        <f t="shared" si="124"/>
        <v>Not Applicable</v>
      </c>
      <c r="AG486" s="11" t="str">
        <f t="shared" si="120"/>
        <v>Y</v>
      </c>
      <c r="AH486" s="8" t="str">
        <f t="shared" si="121"/>
        <v>Y</v>
      </c>
    </row>
    <row r="487" spans="1:34">
      <c r="A487" s="11">
        <v>486</v>
      </c>
      <c r="B487" s="3" t="s">
        <v>21</v>
      </c>
      <c r="C487" s="3" t="s">
        <v>23</v>
      </c>
      <c r="D487" s="3" t="s">
        <v>22</v>
      </c>
      <c r="E487" s="3" t="s">
        <v>24</v>
      </c>
      <c r="F487" s="3">
        <v>85004</v>
      </c>
      <c r="G487" s="3" t="s">
        <v>27</v>
      </c>
      <c r="H487" s="11" t="s">
        <v>25</v>
      </c>
      <c r="I487" s="11"/>
      <c r="J487" s="3" t="s">
        <v>26</v>
      </c>
      <c r="K487" s="3" t="s">
        <v>28</v>
      </c>
      <c r="L487" s="3" t="s">
        <v>523</v>
      </c>
      <c r="M487" s="12">
        <v>12</v>
      </c>
      <c r="N487" s="8">
        <v>43249</v>
      </c>
      <c r="O487" s="8">
        <v>43251</v>
      </c>
      <c r="P487" s="8">
        <f t="shared" si="125"/>
        <v>43616</v>
      </c>
      <c r="Q487" s="8">
        <f t="shared" si="126"/>
        <v>43616</v>
      </c>
      <c r="R487" s="11"/>
      <c r="S487" s="11"/>
      <c r="T487" s="11"/>
      <c r="U487" s="11" t="str">
        <f t="shared" si="112"/>
        <v>NB</v>
      </c>
      <c r="V487" s="11">
        <v>1249</v>
      </c>
      <c r="W487" s="11">
        <f t="shared" si="113"/>
        <v>1136.5900000000001</v>
      </c>
      <c r="X487" s="11">
        <f t="shared" si="123"/>
        <v>87.43</v>
      </c>
      <c r="Y487" s="11">
        <f t="shared" si="114"/>
        <v>24.98</v>
      </c>
      <c r="Z487" s="11">
        <f t="shared" si="122"/>
        <v>0</v>
      </c>
      <c r="AA487" s="11">
        <f t="shared" si="115"/>
        <v>0</v>
      </c>
      <c r="AB487" s="11">
        <f t="shared" si="116"/>
        <v>0.02</v>
      </c>
      <c r="AC487" s="11">
        <f t="shared" si="117"/>
        <v>24.98</v>
      </c>
      <c r="AD487" s="13">
        <f t="shared" si="118"/>
        <v>2.0816666666666666</v>
      </c>
      <c r="AE487" s="11" t="str">
        <f t="shared" si="119"/>
        <v>Paid in full</v>
      </c>
      <c r="AF487" s="11" t="str">
        <f t="shared" si="124"/>
        <v>Not Applicable</v>
      </c>
      <c r="AG487" s="11" t="str">
        <f t="shared" si="120"/>
        <v>Y</v>
      </c>
      <c r="AH487" s="8" t="str">
        <f t="shared" si="121"/>
        <v>Y</v>
      </c>
    </row>
    <row r="488" spans="1:34">
      <c r="A488" s="11">
        <v>487</v>
      </c>
      <c r="B488" s="3" t="s">
        <v>21</v>
      </c>
      <c r="C488" s="3" t="s">
        <v>23</v>
      </c>
      <c r="D488" s="3" t="s">
        <v>22</v>
      </c>
      <c r="E488" s="3" t="s">
        <v>24</v>
      </c>
      <c r="F488" s="3">
        <v>85004</v>
      </c>
      <c r="G488" s="3" t="s">
        <v>27</v>
      </c>
      <c r="H488" s="11" t="s">
        <v>25</v>
      </c>
      <c r="I488" s="11"/>
      <c r="J488" s="3" t="s">
        <v>26</v>
      </c>
      <c r="K488" s="3" t="s">
        <v>28</v>
      </c>
      <c r="L488" s="3" t="s">
        <v>524</v>
      </c>
      <c r="M488" s="12">
        <v>12</v>
      </c>
      <c r="N488" s="8">
        <v>43253</v>
      </c>
      <c r="O488" s="8">
        <v>43255</v>
      </c>
      <c r="P488" s="8">
        <f t="shared" si="125"/>
        <v>43620</v>
      </c>
      <c r="Q488" s="8">
        <f t="shared" si="126"/>
        <v>43620</v>
      </c>
      <c r="R488" s="11"/>
      <c r="S488" s="11"/>
      <c r="T488" s="11"/>
      <c r="U488" s="11" t="str">
        <f t="shared" si="112"/>
        <v>NB</v>
      </c>
      <c r="V488" s="11">
        <v>1250</v>
      </c>
      <c r="W488" s="11">
        <f t="shared" si="113"/>
        <v>1137.5</v>
      </c>
      <c r="X488" s="11">
        <f t="shared" si="123"/>
        <v>87.500000000000014</v>
      </c>
      <c r="Y488" s="11">
        <f t="shared" si="114"/>
        <v>25</v>
      </c>
      <c r="Z488" s="11">
        <f t="shared" si="122"/>
        <v>0</v>
      </c>
      <c r="AA488" s="11">
        <f t="shared" si="115"/>
        <v>0</v>
      </c>
      <c r="AB488" s="11">
        <f t="shared" si="116"/>
        <v>0.02</v>
      </c>
      <c r="AC488" s="11">
        <f t="shared" si="117"/>
        <v>25</v>
      </c>
      <c r="AD488" s="13">
        <f t="shared" si="118"/>
        <v>2.0833333333333335</v>
      </c>
      <c r="AE488" s="11" t="str">
        <f t="shared" si="119"/>
        <v>Paid in full</v>
      </c>
      <c r="AF488" s="11" t="str">
        <f t="shared" si="124"/>
        <v>Not Applicable</v>
      </c>
      <c r="AG488" s="11" t="str">
        <f t="shared" si="120"/>
        <v>Y</v>
      </c>
      <c r="AH488" s="8" t="str">
        <f t="shared" si="121"/>
        <v>Y</v>
      </c>
    </row>
    <row r="489" spans="1:34">
      <c r="A489" s="11">
        <v>488</v>
      </c>
      <c r="B489" s="3" t="s">
        <v>21</v>
      </c>
      <c r="C489" s="3" t="s">
        <v>23</v>
      </c>
      <c r="D489" s="3" t="s">
        <v>22</v>
      </c>
      <c r="E489" s="3" t="s">
        <v>24</v>
      </c>
      <c r="F489" s="3">
        <v>85004</v>
      </c>
      <c r="G489" s="3" t="s">
        <v>27</v>
      </c>
      <c r="H489" s="11" t="s">
        <v>25</v>
      </c>
      <c r="I489" s="11"/>
      <c r="J489" s="3" t="s">
        <v>26</v>
      </c>
      <c r="K489" s="3" t="s">
        <v>28</v>
      </c>
      <c r="L489" s="3" t="s">
        <v>525</v>
      </c>
      <c r="M489" s="12">
        <v>12</v>
      </c>
      <c r="N489" s="8">
        <v>43256</v>
      </c>
      <c r="O489" s="8">
        <v>43258</v>
      </c>
      <c r="P489" s="8">
        <f t="shared" si="125"/>
        <v>43623</v>
      </c>
      <c r="Q489" s="8">
        <f t="shared" si="126"/>
        <v>43623</v>
      </c>
      <c r="R489" s="11"/>
      <c r="S489" s="11"/>
      <c r="T489" s="11"/>
      <c r="U489" s="11" t="str">
        <f t="shared" si="112"/>
        <v>NB</v>
      </c>
      <c r="V489" s="11">
        <v>1251</v>
      </c>
      <c r="W489" s="11">
        <f t="shared" si="113"/>
        <v>1138.4100000000001</v>
      </c>
      <c r="X489" s="11">
        <f t="shared" si="123"/>
        <v>87.570000000000007</v>
      </c>
      <c r="Y489" s="11">
        <f t="shared" si="114"/>
        <v>25.02</v>
      </c>
      <c r="Z489" s="11">
        <f t="shared" si="122"/>
        <v>0</v>
      </c>
      <c r="AA489" s="11">
        <f t="shared" si="115"/>
        <v>0</v>
      </c>
      <c r="AB489" s="11">
        <f t="shared" si="116"/>
        <v>0.02</v>
      </c>
      <c r="AC489" s="11">
        <f t="shared" si="117"/>
        <v>25.02</v>
      </c>
      <c r="AD489" s="13">
        <f t="shared" si="118"/>
        <v>2.085</v>
      </c>
      <c r="AE489" s="11" t="str">
        <f t="shared" si="119"/>
        <v>Paid in full</v>
      </c>
      <c r="AF489" s="11" t="str">
        <f t="shared" si="124"/>
        <v>Not Applicable</v>
      </c>
      <c r="AG489" s="11" t="str">
        <f t="shared" si="120"/>
        <v>Y</v>
      </c>
      <c r="AH489" s="8" t="str">
        <f t="shared" si="121"/>
        <v>Y</v>
      </c>
    </row>
    <row r="490" spans="1:34">
      <c r="A490" s="11">
        <v>489</v>
      </c>
      <c r="B490" s="3" t="s">
        <v>21</v>
      </c>
      <c r="C490" s="3" t="s">
        <v>23</v>
      </c>
      <c r="D490" s="3" t="s">
        <v>22</v>
      </c>
      <c r="E490" s="3" t="s">
        <v>24</v>
      </c>
      <c r="F490" s="3">
        <v>85004</v>
      </c>
      <c r="G490" s="3" t="s">
        <v>27</v>
      </c>
      <c r="H490" s="11" t="s">
        <v>25</v>
      </c>
      <c r="I490" s="11"/>
      <c r="J490" s="3" t="s">
        <v>26</v>
      </c>
      <c r="K490" s="3" t="s">
        <v>28</v>
      </c>
      <c r="L490" s="3" t="s">
        <v>526</v>
      </c>
      <c r="M490" s="12">
        <v>12</v>
      </c>
      <c r="N490" s="8">
        <v>43259</v>
      </c>
      <c r="O490" s="8">
        <v>43261</v>
      </c>
      <c r="P490" s="8">
        <f t="shared" si="125"/>
        <v>43626</v>
      </c>
      <c r="Q490" s="8">
        <f t="shared" si="126"/>
        <v>43626</v>
      </c>
      <c r="R490" s="11"/>
      <c r="S490" s="11"/>
      <c r="T490" s="11"/>
      <c r="U490" s="11" t="str">
        <f t="shared" si="112"/>
        <v>NB</v>
      </c>
      <c r="V490" s="11">
        <v>1252</v>
      </c>
      <c r="W490" s="11">
        <f t="shared" si="113"/>
        <v>1139.32</v>
      </c>
      <c r="X490" s="11">
        <f t="shared" si="123"/>
        <v>87.640000000000015</v>
      </c>
      <c r="Y490" s="11">
        <f t="shared" si="114"/>
        <v>25.04</v>
      </c>
      <c r="Z490" s="11">
        <f t="shared" si="122"/>
        <v>0</v>
      </c>
      <c r="AA490" s="11">
        <f t="shared" si="115"/>
        <v>0</v>
      </c>
      <c r="AB490" s="11">
        <f t="shared" si="116"/>
        <v>0.02</v>
      </c>
      <c r="AC490" s="11">
        <f t="shared" si="117"/>
        <v>25.04</v>
      </c>
      <c r="AD490" s="13">
        <f t="shared" si="118"/>
        <v>2.0866666666666664</v>
      </c>
      <c r="AE490" s="11" t="str">
        <f t="shared" si="119"/>
        <v>Paid in full</v>
      </c>
      <c r="AF490" s="11" t="str">
        <f t="shared" si="124"/>
        <v>Not Applicable</v>
      </c>
      <c r="AG490" s="11" t="str">
        <f t="shared" si="120"/>
        <v>Y</v>
      </c>
      <c r="AH490" s="8" t="str">
        <f t="shared" si="121"/>
        <v>Y</v>
      </c>
    </row>
    <row r="491" spans="1:34">
      <c r="A491" s="11">
        <v>490</v>
      </c>
      <c r="B491" s="3" t="s">
        <v>21</v>
      </c>
      <c r="C491" s="3" t="s">
        <v>23</v>
      </c>
      <c r="D491" s="3" t="s">
        <v>22</v>
      </c>
      <c r="E491" s="3" t="s">
        <v>24</v>
      </c>
      <c r="F491" s="3">
        <v>85004</v>
      </c>
      <c r="G491" s="3" t="s">
        <v>27</v>
      </c>
      <c r="H491" s="11" t="s">
        <v>25</v>
      </c>
      <c r="I491" s="11"/>
      <c r="J491" s="3" t="s">
        <v>26</v>
      </c>
      <c r="K491" s="3" t="s">
        <v>28</v>
      </c>
      <c r="L491" s="3" t="s">
        <v>527</v>
      </c>
      <c r="M491" s="12">
        <v>12</v>
      </c>
      <c r="N491" s="8">
        <v>43262</v>
      </c>
      <c r="O491" s="8">
        <v>43264</v>
      </c>
      <c r="P491" s="8">
        <f t="shared" si="125"/>
        <v>43629</v>
      </c>
      <c r="Q491" s="8">
        <f t="shared" si="126"/>
        <v>43629</v>
      </c>
      <c r="R491" s="11"/>
      <c r="S491" s="11"/>
      <c r="T491" s="11"/>
      <c r="U491" s="11" t="str">
        <f t="shared" si="112"/>
        <v>NB</v>
      </c>
      <c r="V491" s="11">
        <v>1253</v>
      </c>
      <c r="W491" s="11">
        <f t="shared" si="113"/>
        <v>1140.23</v>
      </c>
      <c r="X491" s="11">
        <f t="shared" si="123"/>
        <v>87.710000000000008</v>
      </c>
      <c r="Y491" s="11">
        <f t="shared" si="114"/>
        <v>25.060000000000002</v>
      </c>
      <c r="Z491" s="11">
        <f t="shared" si="122"/>
        <v>0</v>
      </c>
      <c r="AA491" s="11">
        <f t="shared" si="115"/>
        <v>0</v>
      </c>
      <c r="AB491" s="11">
        <f t="shared" si="116"/>
        <v>0.02</v>
      </c>
      <c r="AC491" s="11">
        <f t="shared" si="117"/>
        <v>25.060000000000002</v>
      </c>
      <c r="AD491" s="13">
        <f t="shared" si="118"/>
        <v>2.0883333333333334</v>
      </c>
      <c r="AE491" s="11" t="str">
        <f t="shared" si="119"/>
        <v>Paid in full</v>
      </c>
      <c r="AF491" s="11" t="str">
        <f t="shared" si="124"/>
        <v>Not Applicable</v>
      </c>
      <c r="AG491" s="11" t="str">
        <f t="shared" si="120"/>
        <v>Y</v>
      </c>
      <c r="AH491" s="8" t="str">
        <f t="shared" si="121"/>
        <v>Y</v>
      </c>
    </row>
    <row r="492" spans="1:34">
      <c r="A492" s="11">
        <v>491</v>
      </c>
      <c r="B492" s="3" t="s">
        <v>21</v>
      </c>
      <c r="C492" s="3" t="s">
        <v>23</v>
      </c>
      <c r="D492" s="3" t="s">
        <v>22</v>
      </c>
      <c r="E492" s="3" t="s">
        <v>24</v>
      </c>
      <c r="F492" s="3">
        <v>85004</v>
      </c>
      <c r="G492" s="3" t="s">
        <v>27</v>
      </c>
      <c r="H492" s="11" t="s">
        <v>25</v>
      </c>
      <c r="I492" s="11"/>
      <c r="J492" s="3" t="s">
        <v>26</v>
      </c>
      <c r="K492" s="3" t="s">
        <v>28</v>
      </c>
      <c r="L492" s="3" t="s">
        <v>528</v>
      </c>
      <c r="M492" s="12">
        <v>12</v>
      </c>
      <c r="N492" s="8">
        <v>43265</v>
      </c>
      <c r="O492" s="8">
        <v>43267</v>
      </c>
      <c r="P492" s="8">
        <f t="shared" si="125"/>
        <v>43632</v>
      </c>
      <c r="Q492" s="8">
        <f t="shared" si="126"/>
        <v>43632</v>
      </c>
      <c r="R492" s="11"/>
      <c r="S492" s="11"/>
      <c r="T492" s="11"/>
      <c r="U492" s="11" t="str">
        <f t="shared" si="112"/>
        <v>NB</v>
      </c>
      <c r="V492" s="11">
        <v>1254</v>
      </c>
      <c r="W492" s="11">
        <f t="shared" si="113"/>
        <v>1141.1400000000001</v>
      </c>
      <c r="X492" s="11">
        <f t="shared" si="123"/>
        <v>87.780000000000015</v>
      </c>
      <c r="Y492" s="11">
        <f t="shared" si="114"/>
        <v>25.080000000000002</v>
      </c>
      <c r="Z492" s="11">
        <f t="shared" si="122"/>
        <v>0</v>
      </c>
      <c r="AA492" s="11">
        <f t="shared" si="115"/>
        <v>0</v>
      </c>
      <c r="AB492" s="11">
        <f t="shared" si="116"/>
        <v>0.02</v>
      </c>
      <c r="AC492" s="11">
        <f t="shared" si="117"/>
        <v>25.080000000000002</v>
      </c>
      <c r="AD492" s="13">
        <f t="shared" si="118"/>
        <v>2.0900000000000003</v>
      </c>
      <c r="AE492" s="11" t="str">
        <f t="shared" si="119"/>
        <v>Paid in full</v>
      </c>
      <c r="AF492" s="11" t="str">
        <f t="shared" si="124"/>
        <v>Not Applicable</v>
      </c>
      <c r="AG492" s="11" t="str">
        <f t="shared" si="120"/>
        <v>Y</v>
      </c>
      <c r="AH492" s="8" t="str">
        <f t="shared" si="121"/>
        <v>Y</v>
      </c>
    </row>
    <row r="493" spans="1:34">
      <c r="A493" s="11">
        <v>492</v>
      </c>
      <c r="B493" s="3" t="s">
        <v>21</v>
      </c>
      <c r="C493" s="3" t="s">
        <v>23</v>
      </c>
      <c r="D493" s="3" t="s">
        <v>22</v>
      </c>
      <c r="E493" s="3" t="s">
        <v>24</v>
      </c>
      <c r="F493" s="3">
        <v>85004</v>
      </c>
      <c r="G493" s="3" t="s">
        <v>27</v>
      </c>
      <c r="H493" s="11" t="s">
        <v>25</v>
      </c>
      <c r="I493" s="11"/>
      <c r="J493" s="3" t="s">
        <v>26</v>
      </c>
      <c r="K493" s="3" t="s">
        <v>28</v>
      </c>
      <c r="L493" s="3" t="s">
        <v>529</v>
      </c>
      <c r="M493" s="12">
        <v>12</v>
      </c>
      <c r="N493" s="8">
        <v>43268</v>
      </c>
      <c r="O493" s="8">
        <v>43270</v>
      </c>
      <c r="P493" s="8">
        <f t="shared" si="125"/>
        <v>43635</v>
      </c>
      <c r="Q493" s="8">
        <f t="shared" si="126"/>
        <v>43635</v>
      </c>
      <c r="R493" s="11"/>
      <c r="S493" s="11"/>
      <c r="T493" s="11"/>
      <c r="U493" s="11" t="str">
        <f t="shared" si="112"/>
        <v>NB</v>
      </c>
      <c r="V493" s="11">
        <v>1255</v>
      </c>
      <c r="W493" s="11">
        <f t="shared" si="113"/>
        <v>1142.05</v>
      </c>
      <c r="X493" s="11">
        <f t="shared" si="123"/>
        <v>87.850000000000009</v>
      </c>
      <c r="Y493" s="11">
        <f t="shared" si="114"/>
        <v>25.1</v>
      </c>
      <c r="Z493" s="11">
        <f t="shared" si="122"/>
        <v>0</v>
      </c>
      <c r="AA493" s="11">
        <f t="shared" si="115"/>
        <v>0</v>
      </c>
      <c r="AB493" s="11">
        <f t="shared" si="116"/>
        <v>0.02</v>
      </c>
      <c r="AC493" s="11">
        <f t="shared" si="117"/>
        <v>25.1</v>
      </c>
      <c r="AD493" s="13">
        <f t="shared" si="118"/>
        <v>2.0916666666666668</v>
      </c>
      <c r="AE493" s="11" t="str">
        <f t="shared" si="119"/>
        <v>Paid in full</v>
      </c>
      <c r="AF493" s="11" t="str">
        <f t="shared" si="124"/>
        <v>Not Applicable</v>
      </c>
      <c r="AG493" s="11" t="str">
        <f t="shared" si="120"/>
        <v>Y</v>
      </c>
      <c r="AH493" s="8" t="str">
        <f t="shared" si="121"/>
        <v>Y</v>
      </c>
    </row>
    <row r="494" spans="1:34">
      <c r="A494" s="11">
        <v>493</v>
      </c>
      <c r="B494" s="3" t="s">
        <v>21</v>
      </c>
      <c r="C494" s="3" t="s">
        <v>23</v>
      </c>
      <c r="D494" s="3" t="s">
        <v>22</v>
      </c>
      <c r="E494" s="3" t="s">
        <v>24</v>
      </c>
      <c r="F494" s="3">
        <v>85004</v>
      </c>
      <c r="G494" s="3" t="s">
        <v>27</v>
      </c>
      <c r="H494" s="11" t="s">
        <v>25</v>
      </c>
      <c r="I494" s="11"/>
      <c r="J494" s="3" t="s">
        <v>26</v>
      </c>
      <c r="K494" s="3" t="s">
        <v>28</v>
      </c>
      <c r="L494" s="3" t="s">
        <v>530</v>
      </c>
      <c r="M494" s="12">
        <v>12</v>
      </c>
      <c r="N494" s="8">
        <v>43271</v>
      </c>
      <c r="O494" s="8">
        <v>43273</v>
      </c>
      <c r="P494" s="8">
        <f t="shared" si="125"/>
        <v>43638</v>
      </c>
      <c r="Q494" s="8">
        <f t="shared" si="126"/>
        <v>43638</v>
      </c>
      <c r="R494" s="11"/>
      <c r="S494" s="11"/>
      <c r="T494" s="11"/>
      <c r="U494" s="11" t="str">
        <f t="shared" si="112"/>
        <v>NB</v>
      </c>
      <c r="V494" s="11">
        <v>1256</v>
      </c>
      <c r="W494" s="11">
        <f t="shared" si="113"/>
        <v>1142.96</v>
      </c>
      <c r="X494" s="11">
        <f t="shared" si="123"/>
        <v>87.92</v>
      </c>
      <c r="Y494" s="11">
        <f t="shared" si="114"/>
        <v>25.12</v>
      </c>
      <c r="Z494" s="11">
        <f t="shared" si="122"/>
        <v>0</v>
      </c>
      <c r="AA494" s="11">
        <f t="shared" si="115"/>
        <v>0</v>
      </c>
      <c r="AB494" s="11">
        <f t="shared" si="116"/>
        <v>0.02</v>
      </c>
      <c r="AC494" s="11">
        <f t="shared" si="117"/>
        <v>25.12</v>
      </c>
      <c r="AD494" s="13">
        <f t="shared" si="118"/>
        <v>2.0933333333333333</v>
      </c>
      <c r="AE494" s="11" t="str">
        <f t="shared" si="119"/>
        <v>Paid in full</v>
      </c>
      <c r="AF494" s="11" t="str">
        <f t="shared" si="124"/>
        <v>Not Applicable</v>
      </c>
      <c r="AG494" s="11" t="str">
        <f t="shared" si="120"/>
        <v>Y</v>
      </c>
      <c r="AH494" s="8" t="str">
        <f t="shared" si="121"/>
        <v>Y</v>
      </c>
    </row>
    <row r="495" spans="1:34">
      <c r="A495" s="11">
        <v>494</v>
      </c>
      <c r="B495" s="3" t="s">
        <v>21</v>
      </c>
      <c r="C495" s="3" t="s">
        <v>23</v>
      </c>
      <c r="D495" s="3" t="s">
        <v>22</v>
      </c>
      <c r="E495" s="3" t="s">
        <v>24</v>
      </c>
      <c r="F495" s="3">
        <v>85004</v>
      </c>
      <c r="G495" s="3" t="s">
        <v>27</v>
      </c>
      <c r="H495" s="11" t="s">
        <v>25</v>
      </c>
      <c r="I495" s="11"/>
      <c r="J495" s="3" t="s">
        <v>26</v>
      </c>
      <c r="K495" s="3" t="s">
        <v>28</v>
      </c>
      <c r="L495" s="3" t="s">
        <v>531</v>
      </c>
      <c r="M495" s="12">
        <v>12</v>
      </c>
      <c r="N495" s="8">
        <v>43274</v>
      </c>
      <c r="O495" s="8">
        <v>43276</v>
      </c>
      <c r="P495" s="8">
        <f t="shared" si="125"/>
        <v>43641</v>
      </c>
      <c r="Q495" s="8">
        <f t="shared" si="126"/>
        <v>43641</v>
      </c>
      <c r="R495" s="11"/>
      <c r="S495" s="11"/>
      <c r="T495" s="11"/>
      <c r="U495" s="11" t="str">
        <f t="shared" si="112"/>
        <v>NB</v>
      </c>
      <c r="V495" s="11">
        <v>1257</v>
      </c>
      <c r="W495" s="11">
        <f t="shared" si="113"/>
        <v>1143.8700000000001</v>
      </c>
      <c r="X495" s="11">
        <f t="shared" si="123"/>
        <v>87.990000000000009</v>
      </c>
      <c r="Y495" s="11">
        <f t="shared" si="114"/>
        <v>25.14</v>
      </c>
      <c r="Z495" s="11">
        <f t="shared" ref="Z495:Z501" si="127">IF($R495&lt;&gt;"",$V495*0.05,0)</f>
        <v>0</v>
      </c>
      <c r="AA495" s="11">
        <f t="shared" si="115"/>
        <v>0</v>
      </c>
      <c r="AB495" s="11">
        <f t="shared" si="116"/>
        <v>0.02</v>
      </c>
      <c r="AC495" s="11">
        <f t="shared" si="117"/>
        <v>25.14</v>
      </c>
      <c r="AD495" s="13">
        <f t="shared" si="118"/>
        <v>2.0950000000000002</v>
      </c>
      <c r="AE495" s="11" t="str">
        <f t="shared" si="119"/>
        <v>Paid in full</v>
      </c>
      <c r="AF495" s="11" t="str">
        <f t="shared" si="124"/>
        <v>Not Applicable</v>
      </c>
      <c r="AG495" s="11" t="str">
        <f t="shared" si="120"/>
        <v>Y</v>
      </c>
      <c r="AH495" s="8" t="str">
        <f t="shared" si="121"/>
        <v>Y</v>
      </c>
    </row>
    <row r="496" spans="1:34">
      <c r="A496" s="11">
        <v>495</v>
      </c>
      <c r="B496" s="3" t="s">
        <v>21</v>
      </c>
      <c r="C496" s="3" t="s">
        <v>23</v>
      </c>
      <c r="D496" s="3" t="s">
        <v>22</v>
      </c>
      <c r="E496" s="3" t="s">
        <v>24</v>
      </c>
      <c r="F496" s="3">
        <v>85004</v>
      </c>
      <c r="G496" s="3" t="s">
        <v>27</v>
      </c>
      <c r="H496" s="11" t="s">
        <v>25</v>
      </c>
      <c r="I496" s="11"/>
      <c r="J496" s="3" t="s">
        <v>26</v>
      </c>
      <c r="K496" s="3" t="s">
        <v>28</v>
      </c>
      <c r="L496" s="3" t="s">
        <v>532</v>
      </c>
      <c r="M496" s="12">
        <v>12</v>
      </c>
      <c r="N496" s="8">
        <v>43277</v>
      </c>
      <c r="O496" s="8">
        <v>43279</v>
      </c>
      <c r="P496" s="8">
        <f t="shared" si="125"/>
        <v>43644</v>
      </c>
      <c r="Q496" s="8">
        <f t="shared" si="126"/>
        <v>43644</v>
      </c>
      <c r="R496" s="11"/>
      <c r="S496" s="11"/>
      <c r="T496" s="11"/>
      <c r="U496" s="11" t="str">
        <f t="shared" si="112"/>
        <v>NB</v>
      </c>
      <c r="V496" s="11">
        <v>1258</v>
      </c>
      <c r="W496" s="11">
        <f t="shared" si="113"/>
        <v>1144.78</v>
      </c>
      <c r="X496" s="11">
        <f t="shared" si="123"/>
        <v>88.06</v>
      </c>
      <c r="Y496" s="11">
        <f t="shared" si="114"/>
        <v>25.16</v>
      </c>
      <c r="Z496" s="11">
        <f t="shared" si="127"/>
        <v>0</v>
      </c>
      <c r="AA496" s="11">
        <f t="shared" si="115"/>
        <v>0</v>
      </c>
      <c r="AB496" s="11">
        <f t="shared" si="116"/>
        <v>0.02</v>
      </c>
      <c r="AC496" s="11">
        <f t="shared" si="117"/>
        <v>25.16</v>
      </c>
      <c r="AD496" s="13">
        <f t="shared" si="118"/>
        <v>2.0966666666666667</v>
      </c>
      <c r="AE496" s="11" t="str">
        <f t="shared" si="119"/>
        <v>Paid in full</v>
      </c>
      <c r="AF496" s="11" t="str">
        <f t="shared" si="124"/>
        <v>Not Applicable</v>
      </c>
      <c r="AG496" s="11" t="str">
        <f t="shared" si="120"/>
        <v>Y</v>
      </c>
      <c r="AH496" s="8" t="str">
        <f t="shared" si="121"/>
        <v>Y</v>
      </c>
    </row>
    <row r="497" spans="1:34">
      <c r="A497" s="11">
        <v>496</v>
      </c>
      <c r="B497" s="3" t="s">
        <v>21</v>
      </c>
      <c r="C497" s="3" t="s">
        <v>23</v>
      </c>
      <c r="D497" s="3" t="s">
        <v>22</v>
      </c>
      <c r="E497" s="3" t="s">
        <v>24</v>
      </c>
      <c r="F497" s="3">
        <v>85004</v>
      </c>
      <c r="G497" s="3" t="s">
        <v>27</v>
      </c>
      <c r="H497" s="11" t="s">
        <v>25</v>
      </c>
      <c r="I497" s="11"/>
      <c r="J497" s="3" t="s">
        <v>26</v>
      </c>
      <c r="K497" s="3" t="s">
        <v>28</v>
      </c>
      <c r="L497" s="3" t="s">
        <v>533</v>
      </c>
      <c r="M497" s="12">
        <v>12</v>
      </c>
      <c r="N497" s="8">
        <v>43285</v>
      </c>
      <c r="O497" s="8">
        <v>43287</v>
      </c>
      <c r="P497" s="8">
        <f t="shared" si="125"/>
        <v>43652</v>
      </c>
      <c r="Q497" s="8">
        <f t="shared" si="126"/>
        <v>43652</v>
      </c>
      <c r="R497" s="11"/>
      <c r="S497" s="11"/>
      <c r="T497" s="11"/>
      <c r="U497" s="11" t="str">
        <f t="shared" si="112"/>
        <v>NB</v>
      </c>
      <c r="V497" s="11">
        <v>1259</v>
      </c>
      <c r="W497" s="11">
        <f t="shared" si="113"/>
        <v>1145.69</v>
      </c>
      <c r="X497" s="11">
        <f t="shared" si="123"/>
        <v>88.13000000000001</v>
      </c>
      <c r="Y497" s="11">
        <f t="shared" si="114"/>
        <v>25.18</v>
      </c>
      <c r="Z497" s="11">
        <f t="shared" si="127"/>
        <v>0</v>
      </c>
      <c r="AA497" s="11">
        <f t="shared" si="115"/>
        <v>0</v>
      </c>
      <c r="AB497" s="11">
        <f t="shared" si="116"/>
        <v>0.02</v>
      </c>
      <c r="AC497" s="11">
        <f t="shared" si="117"/>
        <v>25.18</v>
      </c>
      <c r="AD497" s="13">
        <f t="shared" si="118"/>
        <v>2.0983333333333332</v>
      </c>
      <c r="AE497" s="11" t="str">
        <f t="shared" si="119"/>
        <v>Paid in full</v>
      </c>
      <c r="AF497" s="11" t="str">
        <f t="shared" si="124"/>
        <v>Not Applicable</v>
      </c>
      <c r="AG497" s="11" t="str">
        <f t="shared" si="120"/>
        <v>Y</v>
      </c>
      <c r="AH497" s="8" t="str">
        <f t="shared" si="121"/>
        <v>Y</v>
      </c>
    </row>
    <row r="498" spans="1:34">
      <c r="A498" s="11">
        <v>497</v>
      </c>
      <c r="B498" s="3" t="s">
        <v>21</v>
      </c>
      <c r="C498" s="3" t="s">
        <v>23</v>
      </c>
      <c r="D498" s="3" t="s">
        <v>22</v>
      </c>
      <c r="E498" s="3" t="s">
        <v>24</v>
      </c>
      <c r="F498" s="3">
        <v>85004</v>
      </c>
      <c r="G498" s="3" t="s">
        <v>27</v>
      </c>
      <c r="H498" s="11" t="s">
        <v>25</v>
      </c>
      <c r="I498" s="11"/>
      <c r="J498" s="3" t="s">
        <v>26</v>
      </c>
      <c r="K498" s="3" t="s">
        <v>28</v>
      </c>
      <c r="L498" s="3" t="s">
        <v>534</v>
      </c>
      <c r="M498" s="12">
        <v>12</v>
      </c>
      <c r="N498" s="8">
        <v>43289</v>
      </c>
      <c r="O498" s="8">
        <v>43291</v>
      </c>
      <c r="P498" s="8">
        <f t="shared" si="125"/>
        <v>43656</v>
      </c>
      <c r="Q498" s="8">
        <f t="shared" si="126"/>
        <v>43656</v>
      </c>
      <c r="R498" s="11"/>
      <c r="S498" s="11"/>
      <c r="T498" s="11"/>
      <c r="U498" s="11" t="str">
        <f t="shared" si="112"/>
        <v>NB</v>
      </c>
      <c r="V498" s="11">
        <v>1260</v>
      </c>
      <c r="W498" s="11">
        <f t="shared" si="113"/>
        <v>1146.6000000000001</v>
      </c>
      <c r="X498" s="11">
        <f t="shared" si="123"/>
        <v>88.2</v>
      </c>
      <c r="Y498" s="11">
        <f t="shared" si="114"/>
        <v>25.2</v>
      </c>
      <c r="Z498" s="11">
        <f t="shared" si="127"/>
        <v>0</v>
      </c>
      <c r="AA498" s="11">
        <f t="shared" si="115"/>
        <v>0</v>
      </c>
      <c r="AB498" s="11">
        <f t="shared" si="116"/>
        <v>0.02</v>
      </c>
      <c r="AC498" s="11">
        <f t="shared" si="117"/>
        <v>25.2</v>
      </c>
      <c r="AD498" s="13">
        <f t="shared" si="118"/>
        <v>2.1</v>
      </c>
      <c r="AE498" s="11" t="str">
        <f t="shared" si="119"/>
        <v>Paid in full</v>
      </c>
      <c r="AF498" s="11" t="str">
        <f t="shared" si="124"/>
        <v>Not Applicable</v>
      </c>
      <c r="AG498" s="11" t="str">
        <f t="shared" si="120"/>
        <v>Y</v>
      </c>
      <c r="AH498" s="8" t="str">
        <f t="shared" si="121"/>
        <v>Y</v>
      </c>
    </row>
    <row r="499" spans="1:34">
      <c r="A499" s="11">
        <v>498</v>
      </c>
      <c r="B499" s="3" t="s">
        <v>21</v>
      </c>
      <c r="C499" s="3" t="s">
        <v>23</v>
      </c>
      <c r="D499" s="3" t="s">
        <v>22</v>
      </c>
      <c r="E499" s="3" t="s">
        <v>24</v>
      </c>
      <c r="F499" s="3">
        <v>85004</v>
      </c>
      <c r="G499" s="3" t="s">
        <v>27</v>
      </c>
      <c r="H499" s="11" t="s">
        <v>25</v>
      </c>
      <c r="I499" s="11"/>
      <c r="J499" s="3" t="s">
        <v>26</v>
      </c>
      <c r="K499" s="3" t="s">
        <v>28</v>
      </c>
      <c r="L499" s="3" t="s">
        <v>535</v>
      </c>
      <c r="M499" s="12">
        <v>12</v>
      </c>
      <c r="N499" s="8">
        <v>43294</v>
      </c>
      <c r="O499" s="8">
        <v>43298</v>
      </c>
      <c r="P499" s="8">
        <f t="shared" si="125"/>
        <v>43663</v>
      </c>
      <c r="Q499" s="8">
        <f t="shared" si="126"/>
        <v>43663</v>
      </c>
      <c r="R499" s="11"/>
      <c r="S499" s="11"/>
      <c r="T499" s="11"/>
      <c r="U499" s="11" t="str">
        <f t="shared" si="112"/>
        <v>NB</v>
      </c>
      <c r="V499" s="11">
        <v>1261</v>
      </c>
      <c r="W499" s="11">
        <f t="shared" si="113"/>
        <v>1147.51</v>
      </c>
      <c r="X499" s="11">
        <f t="shared" si="123"/>
        <v>88.27000000000001</v>
      </c>
      <c r="Y499" s="11">
        <f t="shared" si="114"/>
        <v>25.22</v>
      </c>
      <c r="Z499" s="11">
        <f t="shared" si="127"/>
        <v>0</v>
      </c>
      <c r="AA499" s="11">
        <f t="shared" si="115"/>
        <v>0</v>
      </c>
      <c r="AB499" s="11">
        <f t="shared" si="116"/>
        <v>0.02</v>
      </c>
      <c r="AC499" s="11">
        <f t="shared" si="117"/>
        <v>25.22</v>
      </c>
      <c r="AD499" s="13">
        <f t="shared" si="118"/>
        <v>2.1016666666666666</v>
      </c>
      <c r="AE499" s="11" t="str">
        <f t="shared" si="119"/>
        <v>Paid in full</v>
      </c>
      <c r="AF499" s="11" t="str">
        <f t="shared" si="124"/>
        <v>Not Applicable</v>
      </c>
      <c r="AG499" s="11" t="str">
        <f t="shared" si="120"/>
        <v>Y</v>
      </c>
      <c r="AH499" s="8" t="str">
        <f t="shared" si="121"/>
        <v>Y</v>
      </c>
    </row>
    <row r="500" spans="1:34">
      <c r="A500" s="11">
        <v>499</v>
      </c>
      <c r="B500" s="3" t="s">
        <v>21</v>
      </c>
      <c r="C500" s="3" t="s">
        <v>23</v>
      </c>
      <c r="D500" s="3" t="s">
        <v>22</v>
      </c>
      <c r="E500" s="3" t="s">
        <v>24</v>
      </c>
      <c r="F500" s="3">
        <v>85004</v>
      </c>
      <c r="G500" s="3" t="s">
        <v>27</v>
      </c>
      <c r="H500" s="11" t="s">
        <v>25</v>
      </c>
      <c r="I500" s="11"/>
      <c r="J500" s="3" t="s">
        <v>26</v>
      </c>
      <c r="K500" s="3" t="s">
        <v>28</v>
      </c>
      <c r="L500" s="3" t="s">
        <v>536</v>
      </c>
      <c r="M500" s="12">
        <v>12</v>
      </c>
      <c r="N500" s="8">
        <v>43299</v>
      </c>
      <c r="O500" s="8">
        <v>43303</v>
      </c>
      <c r="P500" s="8">
        <f t="shared" si="125"/>
        <v>43668</v>
      </c>
      <c r="Q500" s="8">
        <f t="shared" si="126"/>
        <v>43668</v>
      </c>
      <c r="R500" s="11"/>
      <c r="S500" s="11"/>
      <c r="T500" s="11"/>
      <c r="U500" s="11" t="str">
        <f t="shared" si="112"/>
        <v>NB</v>
      </c>
      <c r="V500" s="11">
        <v>1262</v>
      </c>
      <c r="W500" s="11">
        <f t="shared" si="113"/>
        <v>1148.42</v>
      </c>
      <c r="X500" s="11">
        <f t="shared" si="123"/>
        <v>88.34</v>
      </c>
      <c r="Y500" s="11">
        <f t="shared" si="114"/>
        <v>25.240000000000002</v>
      </c>
      <c r="Z500" s="11">
        <f t="shared" si="127"/>
        <v>0</v>
      </c>
      <c r="AA500" s="11">
        <f t="shared" si="115"/>
        <v>0</v>
      </c>
      <c r="AB500" s="11">
        <f t="shared" si="116"/>
        <v>0.02</v>
      </c>
      <c r="AC500" s="11">
        <f t="shared" si="117"/>
        <v>25.240000000000002</v>
      </c>
      <c r="AD500" s="13">
        <f t="shared" si="118"/>
        <v>2.1033333333333335</v>
      </c>
      <c r="AE500" s="11" t="str">
        <f t="shared" si="119"/>
        <v>Paid in full</v>
      </c>
      <c r="AF500" s="11" t="str">
        <f t="shared" si="124"/>
        <v>Not Applicable</v>
      </c>
      <c r="AG500" s="11" t="str">
        <f t="shared" si="120"/>
        <v>Y</v>
      </c>
      <c r="AH500" s="8" t="str">
        <f t="shared" si="121"/>
        <v>Y</v>
      </c>
    </row>
    <row r="501" spans="1:34">
      <c r="A501" s="11">
        <v>500</v>
      </c>
      <c r="B501" s="3" t="s">
        <v>21</v>
      </c>
      <c r="C501" s="3" t="s">
        <v>23</v>
      </c>
      <c r="D501" s="3" t="s">
        <v>22</v>
      </c>
      <c r="E501" s="3" t="s">
        <v>24</v>
      </c>
      <c r="F501" s="3">
        <v>85004</v>
      </c>
      <c r="G501" s="3" t="s">
        <v>27</v>
      </c>
      <c r="H501" s="11" t="s">
        <v>25</v>
      </c>
      <c r="I501" s="11"/>
      <c r="J501" s="3" t="s">
        <v>26</v>
      </c>
      <c r="K501" s="3" t="s">
        <v>28</v>
      </c>
      <c r="L501" s="3" t="s">
        <v>537</v>
      </c>
      <c r="M501" s="12">
        <v>12</v>
      </c>
      <c r="N501" s="8">
        <v>43304</v>
      </c>
      <c r="O501" s="8">
        <v>43307</v>
      </c>
      <c r="P501" s="8">
        <f t="shared" si="125"/>
        <v>43672</v>
      </c>
      <c r="Q501" s="8">
        <f t="shared" si="126"/>
        <v>43672</v>
      </c>
      <c r="R501" s="11"/>
      <c r="S501" s="11"/>
      <c r="T501" s="11"/>
      <c r="U501" s="11" t="str">
        <f t="shared" si="112"/>
        <v>NB</v>
      </c>
      <c r="V501" s="11">
        <v>1263</v>
      </c>
      <c r="W501" s="11">
        <f t="shared" si="113"/>
        <v>1149.33</v>
      </c>
      <c r="X501" s="11">
        <f t="shared" si="123"/>
        <v>88.410000000000011</v>
      </c>
      <c r="Y501" s="11">
        <f t="shared" si="114"/>
        <v>25.26</v>
      </c>
      <c r="Z501" s="11">
        <f t="shared" si="127"/>
        <v>0</v>
      </c>
      <c r="AA501" s="11">
        <f t="shared" si="115"/>
        <v>0</v>
      </c>
      <c r="AB501" s="11">
        <f t="shared" si="116"/>
        <v>0.02</v>
      </c>
      <c r="AC501" s="11">
        <f t="shared" si="117"/>
        <v>25.26</v>
      </c>
      <c r="AD501" s="13">
        <f t="shared" si="118"/>
        <v>2.105</v>
      </c>
      <c r="AE501" s="11" t="str">
        <f t="shared" si="119"/>
        <v>Paid in full</v>
      </c>
      <c r="AF501" s="11" t="str">
        <f t="shared" si="124"/>
        <v>Not Applicable</v>
      </c>
      <c r="AG501" s="11" t="str">
        <f t="shared" si="120"/>
        <v>Y</v>
      </c>
      <c r="AH501" s="8" t="str">
        <f t="shared" si="121"/>
        <v>Y</v>
      </c>
    </row>
  </sheetData>
  <autoFilter ref="A1:AI5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cn(past)</vt:lpstr>
      <vt:lpstr>upsell(past)</vt:lpstr>
      <vt:lpstr>rn(past)</vt:lpstr>
      <vt:lpstr>nb(past)</vt:lpstr>
      <vt:lpstr>act(nb+rn)future</vt:lpstr>
      <vt:lpstr>Data Sample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Amul</dc:creator>
  <cp:lastModifiedBy>Mano</cp:lastModifiedBy>
  <dcterms:created xsi:type="dcterms:W3CDTF">2018-08-20T06:55:20Z</dcterms:created>
  <dcterms:modified xsi:type="dcterms:W3CDTF">2018-09-06T10:08:37Z</dcterms:modified>
</cp:coreProperties>
</file>