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j Yadav\Desktop\ML\Time Series\TS-Forecasting\"/>
    </mc:Choice>
  </mc:AlternateContent>
  <xr:revisionPtr revIDLastSave="0" documentId="13_ncr:1_{5DB3C683-C759-49BB-BE0C-4189356E2600}" xr6:coauthVersionLast="46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irPass" sheetId="1" r:id="rId1"/>
    <sheet name="HoltWinters" sheetId="9" r:id="rId2"/>
  </sheets>
  <definedNames>
    <definedName name="solver_adj" localSheetId="1" hidden="1">HoltWinters!$B$1:$B$3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HoltWinters!$B$1</definedName>
    <definedName name="solver_lhs2" localSheetId="1" hidden="1">HoltWinters!$B$2</definedName>
    <definedName name="solver_lhs3" localSheetId="1" hidden="1">HoltWinters!$B$3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HoltWinters!$G$1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hs1" localSheetId="1" hidden="1">1</definedName>
    <definedName name="solver_rhs2" localSheetId="1" hidden="1">1</definedName>
    <definedName name="solver_rhs3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81029"/>
</workbook>
</file>

<file path=xl/calcChain.xml><?xml version="1.0" encoding="utf-8"?>
<calcChain xmlns="http://schemas.openxmlformats.org/spreadsheetml/2006/main">
  <c r="G21" i="9" l="1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E20" i="9"/>
  <c r="E21" i="9"/>
  <c r="E22" i="9"/>
  <c r="E23" i="9"/>
  <c r="E24" i="9"/>
  <c r="E25" i="9"/>
  <c r="E26" i="9"/>
  <c r="E27" i="9"/>
  <c r="E28" i="9"/>
  <c r="E29" i="9"/>
  <c r="E30" i="9"/>
  <c r="E31" i="9"/>
  <c r="E19" i="9"/>
  <c r="D20" i="9"/>
  <c r="C21" i="9"/>
  <c r="C22" i="9"/>
  <c r="C23" i="9"/>
  <c r="C24" i="9" s="1"/>
  <c r="C25" i="9" s="1"/>
  <c r="C26" i="9" s="1"/>
  <c r="C27" i="9" s="1"/>
  <c r="C28" i="9" s="1"/>
  <c r="C29" i="9" s="1"/>
  <c r="C30" i="9" s="1"/>
  <c r="C20" i="9"/>
  <c r="F20" i="9"/>
  <c r="D19" i="9"/>
  <c r="C19" i="9"/>
  <c r="E8" i="9"/>
  <c r="E9" i="9"/>
  <c r="E10" i="9"/>
  <c r="E11" i="9"/>
  <c r="E12" i="9"/>
  <c r="E13" i="9"/>
  <c r="E14" i="9"/>
  <c r="E15" i="9"/>
  <c r="E16" i="9"/>
  <c r="E17" i="9"/>
  <c r="E18" i="9"/>
  <c r="E7" i="9"/>
  <c r="A151" i="9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C31" i="9" l="1"/>
  <c r="C32" i="9" s="1"/>
  <c r="G1" i="9"/>
  <c r="G2" i="9" s="1"/>
  <c r="C33" i="9" l="1"/>
  <c r="E32" i="9"/>
  <c r="C34" i="9" l="1"/>
  <c r="E33" i="9"/>
  <c r="C35" i="9" l="1"/>
  <c r="E34" i="9"/>
  <c r="C36" i="9" l="1"/>
  <c r="E35" i="9"/>
  <c r="C37" i="9" l="1"/>
  <c r="E36" i="9"/>
  <c r="C38" i="9" l="1"/>
  <c r="E37" i="9"/>
  <c r="C39" i="9" l="1"/>
  <c r="E38" i="9"/>
  <c r="C40" i="9" l="1"/>
  <c r="E39" i="9"/>
  <c r="C41" i="9" l="1"/>
  <c r="E40" i="9"/>
  <c r="C42" i="9" l="1"/>
  <c r="E41" i="9"/>
  <c r="C43" i="9" l="1"/>
  <c r="E42" i="9"/>
  <c r="C44" i="9" l="1"/>
  <c r="E43" i="9"/>
  <c r="C45" i="9" l="1"/>
  <c r="E44" i="9"/>
  <c r="C46" i="9" l="1"/>
  <c r="E45" i="9"/>
  <c r="C47" i="9" l="1"/>
  <c r="E46" i="9"/>
  <c r="C48" i="9" l="1"/>
  <c r="E47" i="9"/>
  <c r="C49" i="9" l="1"/>
  <c r="E48" i="9"/>
  <c r="C50" i="9" l="1"/>
  <c r="E49" i="9"/>
  <c r="C51" i="9" l="1"/>
  <c r="E50" i="9"/>
  <c r="C52" i="9" l="1"/>
  <c r="E51" i="9"/>
  <c r="C53" i="9" l="1"/>
  <c r="E52" i="9"/>
  <c r="C54" i="9" l="1"/>
  <c r="E53" i="9"/>
  <c r="C55" i="9" l="1"/>
  <c r="E54" i="9"/>
  <c r="C56" i="9" l="1"/>
  <c r="E55" i="9"/>
  <c r="C57" i="9" l="1"/>
  <c r="E56" i="9"/>
  <c r="C58" i="9" l="1"/>
  <c r="E57" i="9"/>
  <c r="C59" i="9" l="1"/>
  <c r="E58" i="9"/>
  <c r="C60" i="9" l="1"/>
  <c r="E59" i="9"/>
  <c r="C61" i="9" l="1"/>
  <c r="E60" i="9"/>
  <c r="C62" i="9" l="1"/>
  <c r="E61" i="9"/>
  <c r="C63" i="9" l="1"/>
  <c r="E62" i="9"/>
  <c r="C64" i="9" l="1"/>
  <c r="E63" i="9"/>
  <c r="C65" i="9" l="1"/>
  <c r="E64" i="9"/>
  <c r="C66" i="9" l="1"/>
  <c r="E65" i="9"/>
  <c r="C67" i="9" l="1"/>
  <c r="E66" i="9"/>
  <c r="C68" i="9" l="1"/>
  <c r="E67" i="9"/>
  <c r="C69" i="9" l="1"/>
  <c r="E68" i="9"/>
  <c r="C70" i="9" l="1"/>
  <c r="E69" i="9"/>
  <c r="C71" i="9" l="1"/>
  <c r="E70" i="9"/>
  <c r="C72" i="9" l="1"/>
  <c r="E71" i="9"/>
  <c r="C73" i="9" l="1"/>
  <c r="E72" i="9"/>
  <c r="C74" i="9" l="1"/>
  <c r="E73" i="9"/>
  <c r="C75" i="9" l="1"/>
  <c r="E74" i="9"/>
  <c r="C76" i="9" l="1"/>
  <c r="E75" i="9"/>
  <c r="C77" i="9" l="1"/>
  <c r="E76" i="9"/>
  <c r="C78" i="9" l="1"/>
  <c r="E77" i="9"/>
  <c r="C79" i="9" l="1"/>
  <c r="E78" i="9"/>
  <c r="C80" i="9" l="1"/>
  <c r="E79" i="9"/>
  <c r="C81" i="9" l="1"/>
  <c r="E80" i="9"/>
  <c r="C82" i="9" l="1"/>
  <c r="E81" i="9"/>
  <c r="C83" i="9" l="1"/>
  <c r="E82" i="9"/>
  <c r="C84" i="9" l="1"/>
  <c r="E83" i="9"/>
  <c r="C85" i="9" l="1"/>
  <c r="E84" i="9"/>
  <c r="C86" i="9" l="1"/>
  <c r="E85" i="9"/>
  <c r="C87" i="9" l="1"/>
  <c r="E86" i="9"/>
  <c r="C88" i="9" l="1"/>
  <c r="E87" i="9"/>
  <c r="C89" i="9" l="1"/>
  <c r="E88" i="9"/>
  <c r="C90" i="9" l="1"/>
  <c r="E89" i="9"/>
  <c r="C91" i="9" l="1"/>
  <c r="E90" i="9"/>
  <c r="C92" i="9" l="1"/>
  <c r="E91" i="9"/>
  <c r="C93" i="9" l="1"/>
  <c r="E92" i="9"/>
  <c r="C94" i="9" l="1"/>
  <c r="E93" i="9"/>
  <c r="C95" i="9" l="1"/>
  <c r="E94" i="9"/>
  <c r="C96" i="9" l="1"/>
  <c r="E95" i="9"/>
  <c r="C97" i="9" l="1"/>
  <c r="E96" i="9"/>
  <c r="C98" i="9" l="1"/>
  <c r="E97" i="9"/>
  <c r="C99" i="9" l="1"/>
  <c r="E98" i="9"/>
  <c r="C100" i="9" l="1"/>
  <c r="E99" i="9"/>
  <c r="C101" i="9" l="1"/>
  <c r="E100" i="9"/>
  <c r="C102" i="9" l="1"/>
  <c r="E101" i="9"/>
  <c r="C103" i="9" l="1"/>
  <c r="E102" i="9"/>
  <c r="C104" i="9" l="1"/>
  <c r="E103" i="9"/>
  <c r="C105" i="9" l="1"/>
  <c r="E104" i="9"/>
  <c r="C106" i="9" l="1"/>
  <c r="E105" i="9"/>
  <c r="C107" i="9" l="1"/>
  <c r="E106" i="9"/>
  <c r="C108" i="9" l="1"/>
  <c r="E107" i="9"/>
  <c r="C109" i="9" l="1"/>
  <c r="E108" i="9"/>
  <c r="C110" i="9" l="1"/>
  <c r="E109" i="9"/>
  <c r="C111" i="9" l="1"/>
  <c r="E110" i="9"/>
  <c r="C112" i="9" l="1"/>
  <c r="E111" i="9"/>
  <c r="C113" i="9" l="1"/>
  <c r="E112" i="9"/>
  <c r="C114" i="9" l="1"/>
  <c r="E113" i="9"/>
  <c r="C115" i="9" l="1"/>
  <c r="E114" i="9"/>
  <c r="C116" i="9" l="1"/>
  <c r="E115" i="9"/>
  <c r="C117" i="9" l="1"/>
  <c r="E116" i="9"/>
  <c r="C118" i="9" l="1"/>
  <c r="E117" i="9"/>
  <c r="C119" i="9" l="1"/>
  <c r="E118" i="9"/>
  <c r="C120" i="9" l="1"/>
  <c r="E119" i="9"/>
  <c r="C121" i="9" l="1"/>
  <c r="E120" i="9"/>
  <c r="C122" i="9" l="1"/>
  <c r="E121" i="9"/>
  <c r="C123" i="9" l="1"/>
  <c r="E122" i="9"/>
  <c r="C124" i="9" l="1"/>
  <c r="E123" i="9"/>
  <c r="C125" i="9" l="1"/>
  <c r="E124" i="9"/>
  <c r="C126" i="9" l="1"/>
  <c r="E125" i="9"/>
  <c r="C127" i="9" l="1"/>
  <c r="E126" i="9"/>
  <c r="C128" i="9" l="1"/>
  <c r="E127" i="9"/>
  <c r="C129" i="9" l="1"/>
  <c r="E128" i="9"/>
  <c r="C130" i="9" l="1"/>
  <c r="E129" i="9"/>
  <c r="C131" i="9" l="1"/>
  <c r="E130" i="9"/>
  <c r="C132" i="9" l="1"/>
  <c r="E131" i="9"/>
  <c r="C133" i="9" l="1"/>
  <c r="E132" i="9"/>
  <c r="C134" i="9" l="1"/>
  <c r="E133" i="9"/>
  <c r="C135" i="9" l="1"/>
  <c r="E134" i="9"/>
  <c r="C136" i="9" l="1"/>
  <c r="E135" i="9"/>
  <c r="C137" i="9" l="1"/>
  <c r="E136" i="9"/>
  <c r="C138" i="9" l="1"/>
  <c r="E137" i="9"/>
  <c r="C139" i="9" l="1"/>
  <c r="E138" i="9"/>
  <c r="C140" i="9" l="1"/>
  <c r="E139" i="9"/>
  <c r="C141" i="9" l="1"/>
  <c r="E140" i="9"/>
  <c r="C142" i="9" l="1"/>
  <c r="E141" i="9"/>
  <c r="C143" i="9" l="1"/>
  <c r="E142" i="9"/>
  <c r="C144" i="9" l="1"/>
  <c r="E143" i="9"/>
  <c r="C145" i="9" l="1"/>
  <c r="E144" i="9"/>
  <c r="C146" i="9" l="1"/>
  <c r="E145" i="9"/>
  <c r="C147" i="9" l="1"/>
  <c r="E146" i="9"/>
  <c r="C148" i="9" l="1"/>
  <c r="E147" i="9"/>
  <c r="C149" i="9" l="1"/>
  <c r="E148" i="9"/>
  <c r="C150" i="9" l="1"/>
  <c r="E150" i="9" s="1"/>
  <c r="E149" i="9"/>
</calcChain>
</file>

<file path=xl/sharedStrings.xml><?xml version="1.0" encoding="utf-8"?>
<sst xmlns="http://schemas.openxmlformats.org/spreadsheetml/2006/main" count="100" uniqueCount="88">
  <si>
    <t>Month</t>
  </si>
  <si>
    <t>Passengers</t>
  </si>
  <si>
    <t>Forecast</t>
  </si>
  <si>
    <t>Alpha</t>
  </si>
  <si>
    <t>RMSE</t>
  </si>
  <si>
    <t>SI</t>
  </si>
  <si>
    <t>Beta</t>
  </si>
  <si>
    <t>Gamma</t>
  </si>
  <si>
    <t>Level</t>
  </si>
  <si>
    <t>Trend</t>
  </si>
  <si>
    <t>Seasonal</t>
  </si>
  <si>
    <t>AbsEroor</t>
  </si>
  <si>
    <t>k=</t>
  </si>
  <si>
    <t>Initial Values</t>
  </si>
  <si>
    <t>E7</t>
  </si>
  <si>
    <t>E8:E18</t>
  </si>
  <si>
    <t>copy of E7</t>
  </si>
  <si>
    <t xml:space="preserve">Level </t>
  </si>
  <si>
    <t xml:space="preserve"> = actual / average(season m)</t>
  </si>
  <si>
    <t xml:space="preserve"> = B7/AVERAGE($B$7:$B$18)</t>
  </si>
  <si>
    <t>C19</t>
  </si>
  <si>
    <t xml:space="preserve"> = B18-B19/E18</t>
  </si>
  <si>
    <t xml:space="preserve"> = B19/E7</t>
  </si>
  <si>
    <t>D19</t>
  </si>
  <si>
    <t>F20</t>
  </si>
  <si>
    <t xml:space="preserve"> = (C19+D19)*E8</t>
  </si>
  <si>
    <t>ContinousValues</t>
  </si>
  <si>
    <t>C20</t>
  </si>
  <si>
    <t xml:space="preserve"> = ($B$1*B20/E8)+(1-$B$1)*(C19+D19)</t>
  </si>
  <si>
    <t>D20</t>
  </si>
  <si>
    <t>= $B$2*(C20-C19)+(1-$B$2)*D19</t>
  </si>
  <si>
    <t xml:space="preserve"> = Beta * (LevelThisPrd - LevelPrevPrd)+(1-Beta)*TrendPrevPrd</t>
  </si>
  <si>
    <t xml:space="preserve"> =  (Alpha * ActualThisPrd / SeasonCorrPrd) + (1-Alpha)*  (LevelPrevPrd + TrendPrevPrd)</t>
  </si>
  <si>
    <t xml:space="preserve"> = (LevelPrevPrd + TrendPrevPrd)* SeasonCorrPrd</t>
  </si>
  <si>
    <t xml:space="preserve"> = ActualPrevPrd - ActualThisPrd / SeasonPrevPrd</t>
  </si>
  <si>
    <t xml:space="preserve"> = ActualThisPrd / SeasonCorrespondingPeriod</t>
  </si>
  <si>
    <t xml:space="preserve"> = (Gamma * ActualThisPrd) / LevelThisPrd + (1-Gamma)*SeasonCorrPrd</t>
  </si>
  <si>
    <t>E19</t>
  </si>
  <si>
    <t>= ($B$3*B19)/C19+(1-$B$3)*E7</t>
  </si>
  <si>
    <t>C21:Cxx</t>
  </si>
  <si>
    <t>Copy of C20</t>
  </si>
  <si>
    <t>D21:Dxx</t>
  </si>
  <si>
    <t>Copy of D20</t>
  </si>
  <si>
    <t>E20:Exx</t>
  </si>
  <si>
    <t>Copy of E19</t>
  </si>
  <si>
    <t>F21:Fxx</t>
  </si>
  <si>
    <t>Copy Of F20</t>
  </si>
  <si>
    <t>Forecast New Period For 1 Year</t>
  </si>
  <si>
    <t>H151:H162</t>
  </si>
  <si>
    <t>k =</t>
  </si>
  <si>
    <t xml:space="preserve">H150 </t>
  </si>
  <si>
    <t>as label</t>
  </si>
  <si>
    <t>F151</t>
  </si>
  <si>
    <t>Same Formula as F150 but with AbsRef for Level &amp; Trend and Trend Multiplied by K</t>
  </si>
  <si>
    <t>= ($C$150+$D$150*H151)*E139</t>
  </si>
  <si>
    <t>ForecastNew</t>
  </si>
  <si>
    <t>F152:F162</t>
  </si>
  <si>
    <t>Copy of F151</t>
  </si>
  <si>
    <t>Minimise RMSE</t>
  </si>
  <si>
    <t>AbsError</t>
  </si>
  <si>
    <t>G20</t>
  </si>
  <si>
    <t xml:space="preserve"> = Absolute ( ForecastThisPrd - ActualThisPrd)</t>
  </si>
  <si>
    <t xml:space="preserve"> = ABS(F20-B20)</t>
  </si>
  <si>
    <t>G21:Gxx</t>
  </si>
  <si>
    <t>Copy of G20</t>
  </si>
  <si>
    <t xml:space="preserve"> =SQRT(SUMSQ(G20:G150)/COUNT(G20:G150))</t>
  </si>
  <si>
    <t>G1</t>
  </si>
  <si>
    <t xml:space="preserve"> = SquareRoot of</t>
  </si>
  <si>
    <t>Solver</t>
  </si>
  <si>
    <t>Objective</t>
  </si>
  <si>
    <t>By Changing</t>
  </si>
  <si>
    <t>B1:B3</t>
  </si>
  <si>
    <t>Constraints</t>
  </si>
  <si>
    <t>B1:B3 should be between 0 &amp; 1</t>
  </si>
  <si>
    <t>Forecast New Period For Subsequent Year</t>
  </si>
  <si>
    <t>1:12</t>
  </si>
  <si>
    <t>H151:Hxxx</t>
  </si>
  <si>
    <t>13:xx</t>
  </si>
  <si>
    <t>Same Formula as F162 but with LastKnown SeasonCorrPrd</t>
  </si>
  <si>
    <t>H163</t>
  </si>
  <si>
    <t xml:space="preserve"> = ($C$150+$D$150*H163)*E139</t>
  </si>
  <si>
    <t>Note</t>
  </si>
  <si>
    <t>LastKnown SeasonCorrPrd to be Recycled</t>
  </si>
  <si>
    <t>Tip</t>
  </si>
  <si>
    <t>First</t>
  </si>
  <si>
    <t>Data &gt; Forecast Sheet</t>
  </si>
  <si>
    <t>Later</t>
  </si>
  <si>
    <t>HoltWinters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</si>
</sst>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mmm/yyyy"/>
    <numFmt numFmtId="165" formatCode="yyyy/m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165" fontId="0" fillId="0" borderId="0" xfId="0" applyNumberFormat="1"/>
    <xf numFmtId="164" fontId="0" fillId="0" borderId="0" xfId="0" applyNumberFormat="1" applyAlignment="1">
      <alignment horizontal="left"/>
    </xf>
    <xf numFmtId="0" fontId="16" fillId="0" borderId="0" xfId="0" applyFont="1"/>
    <xf numFmtId="43" fontId="0" fillId="0" borderId="0" xfId="0" applyNumberFormat="1"/>
    <xf numFmtId="0" fontId="0" fillId="0" borderId="0" xfId="0"/>
    <xf numFmtId="43" fontId="0" fillId="0" borderId="0" xfId="42" applyFont="1"/>
    <xf numFmtId="165" fontId="16" fillId="0" borderId="10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0" xfId="0" applyFont="1" applyFill="1" applyBorder="1" applyAlignment="1">
      <alignment horizontal="center"/>
    </xf>
    <xf numFmtId="0" fontId="0" fillId="0" borderId="0" xfId="0" quotePrefix="1"/>
    <xf numFmtId="43" fontId="0" fillId="0" borderId="0" xfId="0" quotePrefix="1" applyNumberFormat="1"/>
    <xf numFmtId="0" fontId="0" fillId="0" borderId="0" xfId="0" applyFont="1"/>
    <xf numFmtId="0" fontId="0" fillId="0" borderId="0" xfId="0" applyAlignment="1">
      <alignment horizontal="center"/>
    </xf>
    <xf numFmtId="20" fontId="0" fillId="0" borderId="0" xfId="0" quotePrefix="1" applyNumberFormat="1" applyAlignment="1">
      <alignment horizontal="center"/>
    </xf>
    <xf numFmtId="43" fontId="0" fillId="0" borderId="0" xfId="42" quotePrefix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HoltWinters!$B$6</c:f>
              <c:strCache>
                <c:ptCount val="1"/>
                <c:pt idx="0">
                  <c:v>Passengers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HoltWinters!$A$7:$A$150</c:f>
              <c:numCache>
                <c:formatCode>mmm/yyyy</c:formatCode>
                <c:ptCount val="144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</c:numCache>
            </c:numRef>
          </c:cat>
          <c:val>
            <c:numRef>
              <c:f>HoltWinters!$B$7:$B$150</c:f>
              <c:numCache>
                <c:formatCode>General</c:formatCode>
                <c:ptCount val="144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D-4F4A-A1C9-309F10CFEE6C}"/>
            </c:ext>
          </c:extLst>
        </c:ser>
        <c:ser>
          <c:idx val="1"/>
          <c:order val="1"/>
          <c:tx>
            <c:strRef>
              <c:f>HoltWinters!$F$6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HoltWinters!$F$20:$F$168</c:f>
              <c:numCache>
                <c:formatCode>_(* #,##0.00_);_(* \(#,##0.00\);_(* "-"??_);_(@_)</c:formatCode>
                <c:ptCount val="149"/>
                <c:pt idx="0">
                  <c:v>116.08703007518798</c:v>
                </c:pt>
                <c:pt idx="1">
                  <c:v>126.84580119791002</c:v>
                </c:pt>
                <c:pt idx="2">
                  <c:v>126.72944457291149</c:v>
                </c:pt>
                <c:pt idx="3">
                  <c:v>120.42178476478941</c:v>
                </c:pt>
                <c:pt idx="4">
                  <c:v>135.37646904625831</c:v>
                </c:pt>
                <c:pt idx="5">
                  <c:v>151.39980692649615</c:v>
                </c:pt>
                <c:pt idx="6">
                  <c:v>155.11984554119695</c:v>
                </c:pt>
                <c:pt idx="7">
                  <c:v>145.27729185731235</c:v>
                </c:pt>
                <c:pt idx="8">
                  <c:v>129.34410430011863</c:v>
                </c:pt>
                <c:pt idx="9">
                  <c:v>113.67923930899052</c:v>
                </c:pt>
                <c:pt idx="10">
                  <c:v>129.05500183431448</c:v>
                </c:pt>
                <c:pt idx="11">
                  <c:v>124.57057766402183</c:v>
                </c:pt>
                <c:pt idx="12">
                  <c:v>140.10097107644179</c:v>
                </c:pt>
                <c:pt idx="13">
                  <c:v>160.48731866112365</c:v>
                </c:pt>
                <c:pt idx="14">
                  <c:v>157.5153895375249</c:v>
                </c:pt>
                <c:pt idx="15">
                  <c:v>147.22749266019125</c:v>
                </c:pt>
                <c:pt idx="16">
                  <c:v>173.8655931718055</c:v>
                </c:pt>
                <c:pt idx="17">
                  <c:v>193.08149999720624</c:v>
                </c:pt>
                <c:pt idx="18">
                  <c:v>192.35307031433382</c:v>
                </c:pt>
                <c:pt idx="19">
                  <c:v>177.42595458398355</c:v>
                </c:pt>
                <c:pt idx="20">
                  <c:v>152.8927968382846</c:v>
                </c:pt>
                <c:pt idx="21">
                  <c:v>133.86005631651736</c:v>
                </c:pt>
                <c:pt idx="22">
                  <c:v>159.61272022136694</c:v>
                </c:pt>
                <c:pt idx="23">
                  <c:v>157.1661325092528</c:v>
                </c:pt>
                <c:pt idx="24">
                  <c:v>168.32201364325246</c:v>
                </c:pt>
                <c:pt idx="25">
                  <c:v>195.55082337645024</c:v>
                </c:pt>
                <c:pt idx="26">
                  <c:v>182.15063708835899</c:v>
                </c:pt>
                <c:pt idx="27">
                  <c:v>177.40405121275319</c:v>
                </c:pt>
                <c:pt idx="28">
                  <c:v>193.30430057262021</c:v>
                </c:pt>
                <c:pt idx="29">
                  <c:v>219.70189606344127</c:v>
                </c:pt>
                <c:pt idx="30">
                  <c:v>219.91305091743726</c:v>
                </c:pt>
                <c:pt idx="31">
                  <c:v>205.70110044705621</c:v>
                </c:pt>
                <c:pt idx="32">
                  <c:v>178.05547814286521</c:v>
                </c:pt>
                <c:pt idx="33">
                  <c:v>158.14031569913942</c:v>
                </c:pt>
                <c:pt idx="34">
                  <c:v>184.85724210182883</c:v>
                </c:pt>
                <c:pt idx="35">
                  <c:v>185.72505347987399</c:v>
                </c:pt>
                <c:pt idx="36">
                  <c:v>196.24925046697689</c:v>
                </c:pt>
                <c:pt idx="37">
                  <c:v>217.68381159157198</c:v>
                </c:pt>
                <c:pt idx="38">
                  <c:v>207.27983121964132</c:v>
                </c:pt>
                <c:pt idx="39">
                  <c:v>210.67538978375148</c:v>
                </c:pt>
                <c:pt idx="40">
                  <c:v>240.63440936014064</c:v>
                </c:pt>
                <c:pt idx="41">
                  <c:v>259.25086928714734</c:v>
                </c:pt>
                <c:pt idx="42">
                  <c:v>263.30298341594801</c:v>
                </c:pt>
                <c:pt idx="43">
                  <c:v>235.31867927286237</c:v>
                </c:pt>
                <c:pt idx="44">
                  <c:v>207.8305634593159</c:v>
                </c:pt>
                <c:pt idx="45">
                  <c:v>183.52181657861533</c:v>
                </c:pt>
                <c:pt idx="46">
                  <c:v>207.00448003263693</c:v>
                </c:pt>
                <c:pt idx="47">
                  <c:v>205.20583642270336</c:v>
                </c:pt>
                <c:pt idx="48">
                  <c:v>209.51439887828204</c:v>
                </c:pt>
                <c:pt idx="49">
                  <c:v>235.33855783255376</c:v>
                </c:pt>
                <c:pt idx="50">
                  <c:v>224.37072304785238</c:v>
                </c:pt>
                <c:pt idx="51">
                  <c:v>218.83802398912528</c:v>
                </c:pt>
                <c:pt idx="52">
                  <c:v>241.7970381617115</c:v>
                </c:pt>
                <c:pt idx="53">
                  <c:v>265.65741897629044</c:v>
                </c:pt>
                <c:pt idx="54">
                  <c:v>277.77696267948443</c:v>
                </c:pt>
                <c:pt idx="55">
                  <c:v>246.8004522318206</c:v>
                </c:pt>
                <c:pt idx="56">
                  <c:v>220.51936762682504</c:v>
                </c:pt>
                <c:pt idx="57">
                  <c:v>192.94671622231294</c:v>
                </c:pt>
                <c:pt idx="58">
                  <c:v>219.86853117003037</c:v>
                </c:pt>
                <c:pt idx="59">
                  <c:v>223.13478478427024</c:v>
                </c:pt>
                <c:pt idx="60">
                  <c:v>222.74197172954888</c:v>
                </c:pt>
                <c:pt idx="61">
                  <c:v>268.92470200393581</c:v>
                </c:pt>
                <c:pt idx="62">
                  <c:v>257.44409524586627</c:v>
                </c:pt>
                <c:pt idx="63">
                  <c:v>258.45808239796645</c:v>
                </c:pt>
                <c:pt idx="64">
                  <c:v>286.60209936930164</c:v>
                </c:pt>
                <c:pt idx="65">
                  <c:v>320.5665115817597</c:v>
                </c:pt>
                <c:pt idx="66">
                  <c:v>325.05791662443272</c:v>
                </c:pt>
                <c:pt idx="67">
                  <c:v>288.93791756691741</c:v>
                </c:pt>
                <c:pt idx="68">
                  <c:v>258.62460064459054</c:v>
                </c:pt>
                <c:pt idx="69">
                  <c:v>228.4301742161982</c:v>
                </c:pt>
                <c:pt idx="70">
                  <c:v>258.49577896524551</c:v>
                </c:pt>
                <c:pt idx="71">
                  <c:v>268.46084519023765</c:v>
                </c:pt>
                <c:pt idx="72">
                  <c:v>262.71208355754237</c:v>
                </c:pt>
                <c:pt idx="73">
                  <c:v>311.11617535751526</c:v>
                </c:pt>
                <c:pt idx="74">
                  <c:v>305.59322185314159</c:v>
                </c:pt>
                <c:pt idx="75">
                  <c:v>305.51391934184875</c:v>
                </c:pt>
                <c:pt idx="76">
                  <c:v>345.56591108232072</c:v>
                </c:pt>
                <c:pt idx="77">
                  <c:v>390.39976773752977</c:v>
                </c:pt>
                <c:pt idx="78">
                  <c:v>380.21255321179035</c:v>
                </c:pt>
                <c:pt idx="79">
                  <c:v>339.38399852336346</c:v>
                </c:pt>
                <c:pt idx="80">
                  <c:v>299.43839332856118</c:v>
                </c:pt>
                <c:pt idx="81">
                  <c:v>260.30933115791163</c:v>
                </c:pt>
                <c:pt idx="82">
                  <c:v>299.08822684137448</c:v>
                </c:pt>
                <c:pt idx="83">
                  <c:v>305.37140016885752</c:v>
                </c:pt>
                <c:pt idx="84">
                  <c:v>296.8778724272878</c:v>
                </c:pt>
                <c:pt idx="85">
                  <c:v>343.98536123413533</c:v>
                </c:pt>
                <c:pt idx="86">
                  <c:v>339.66759888682174</c:v>
                </c:pt>
                <c:pt idx="87">
                  <c:v>341.80811337622515</c:v>
                </c:pt>
                <c:pt idx="88">
                  <c:v>392.59093259664758</c:v>
                </c:pt>
                <c:pt idx="89">
                  <c:v>438.81163785896422</c:v>
                </c:pt>
                <c:pt idx="90">
                  <c:v>428.70391632095402</c:v>
                </c:pt>
                <c:pt idx="91">
                  <c:v>381.67862875640708</c:v>
                </c:pt>
                <c:pt idx="92">
                  <c:v>334.43404016972607</c:v>
                </c:pt>
                <c:pt idx="93">
                  <c:v>293.82625948133438</c:v>
                </c:pt>
                <c:pt idx="94">
                  <c:v>335.03999759965581</c:v>
                </c:pt>
                <c:pt idx="95">
                  <c:v>341.82465790169709</c:v>
                </c:pt>
                <c:pt idx="96">
                  <c:v>327.60329699367952</c:v>
                </c:pt>
                <c:pt idx="97">
                  <c:v>379.43527527350017</c:v>
                </c:pt>
                <c:pt idx="98">
                  <c:v>367.15968722731918</c:v>
                </c:pt>
                <c:pt idx="99">
                  <c:v>365.83387555938003</c:v>
                </c:pt>
                <c:pt idx="100">
                  <c:v>422.14520741254853</c:v>
                </c:pt>
                <c:pt idx="101">
                  <c:v>465.01719399746463</c:v>
                </c:pt>
                <c:pt idx="102">
                  <c:v>459.07077940320795</c:v>
                </c:pt>
                <c:pt idx="103">
                  <c:v>404.834015467759</c:v>
                </c:pt>
                <c:pt idx="104">
                  <c:v>347.66706603875878</c:v>
                </c:pt>
                <c:pt idx="105">
                  <c:v>305.20459126306054</c:v>
                </c:pt>
                <c:pt idx="106">
                  <c:v>341.7109903442888</c:v>
                </c:pt>
                <c:pt idx="107">
                  <c:v>346.33091323623847</c:v>
                </c:pt>
                <c:pt idx="108">
                  <c:v>331.65857284563378</c:v>
                </c:pt>
                <c:pt idx="109">
                  <c:v>386.1490097915696</c:v>
                </c:pt>
                <c:pt idx="110">
                  <c:v>380.01226824651798</c:v>
                </c:pt>
                <c:pt idx="111">
                  <c:v>392.94423722619143</c:v>
                </c:pt>
                <c:pt idx="112">
                  <c:v>467.4101843938638</c:v>
                </c:pt>
                <c:pt idx="113">
                  <c:v>517.8319303346226</c:v>
                </c:pt>
                <c:pt idx="114">
                  <c:v>520.02347224696302</c:v>
                </c:pt>
                <c:pt idx="115">
                  <c:v>438.73904148947503</c:v>
                </c:pt>
                <c:pt idx="116">
                  <c:v>386.36391189814884</c:v>
                </c:pt>
                <c:pt idx="117">
                  <c:v>338.32888182156898</c:v>
                </c:pt>
                <c:pt idx="118">
                  <c:v>378.40653191268063</c:v>
                </c:pt>
                <c:pt idx="119">
                  <c:v>398.29967669078007</c:v>
                </c:pt>
                <c:pt idx="120">
                  <c:v>380.76265814194278</c:v>
                </c:pt>
                <c:pt idx="121">
                  <c:v>446.42440703394038</c:v>
                </c:pt>
                <c:pt idx="122">
                  <c:v>427.97296589883524</c:v>
                </c:pt>
                <c:pt idx="123">
                  <c:v>450.21075826937545</c:v>
                </c:pt>
                <c:pt idx="124">
                  <c:v>521.2965358018937</c:v>
                </c:pt>
                <c:pt idx="125">
                  <c:v>590.46207263078963</c:v>
                </c:pt>
                <c:pt idx="126">
                  <c:v>596.15839907417956</c:v>
                </c:pt>
                <c:pt idx="127">
                  <c:v>493.48154154426607</c:v>
                </c:pt>
                <c:pt idx="128">
                  <c:v>432.03465173833075</c:v>
                </c:pt>
                <c:pt idx="129">
                  <c:v>381.74243817117969</c:v>
                </c:pt>
                <c:pt idx="130">
                  <c:v>422.94244523758761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FD-4F4A-A1C9-309F10CFE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664575"/>
        <c:axId val="576661247"/>
      </c:lineChart>
      <c:dateAx>
        <c:axId val="576664575"/>
        <c:scaling>
          <c:orientation val="minMax"/>
        </c:scaling>
        <c:delete val="0"/>
        <c:axPos val="b"/>
        <c:numFmt formatCode="m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661247"/>
        <c:crosses val="autoZero"/>
        <c:auto val="1"/>
        <c:lblOffset val="100"/>
        <c:baseTimeUnit val="months"/>
      </c:dateAx>
      <c:valAx>
        <c:axId val="57666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66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0</xdr:rowOff>
    </xdr:from>
    <xdr:to>
      <xdr:col>19</xdr:col>
      <xdr:colOff>0</xdr:colOff>
      <xdr:row>27</xdr:row>
      <xdr:rowOff>4890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903ACF-2856-4E6C-B1B5-6635E0455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5150" y="0"/>
          <a:ext cx="4876800" cy="514839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15</xdr:col>
      <xdr:colOff>114656</xdr:colOff>
      <xdr:row>30</xdr:row>
      <xdr:rowOff>57211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A83FD3-9007-4EBD-A5B8-F2F8FCF00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5334000"/>
          <a:ext cx="2553056" cy="4382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140</xdr:row>
      <xdr:rowOff>80962</xdr:rowOff>
    </xdr:from>
    <xdr:to>
      <xdr:col>15</xdr:col>
      <xdr:colOff>590550</xdr:colOff>
      <xdr:row>154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F16D6-DE0C-4F9F-AD76-AAFC8802F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5"/>
  <sheetViews>
    <sheetView workbookViewId="0">
      <selection activeCell="E3" sqref="E3"/>
    </sheetView>
  </sheetViews>
  <sheetFormatPr defaultRowHeight="14.4" x14ac:dyDescent="0.3"/>
  <cols>
    <col min="1" max="2" width="10.6640625" customWidth="1"/>
  </cols>
  <sheetData>
    <row r="1" spans="1:5" x14ac:dyDescent="0.3">
      <c r="A1" s="1" t="s">
        <v>0</v>
      </c>
      <c r="B1" t="s">
        <v>1</v>
      </c>
      <c r="D1" t="s">
        <v>83</v>
      </c>
    </row>
    <row r="2" spans="1:5" x14ac:dyDescent="0.3">
      <c r="A2" s="2">
        <v>17899</v>
      </c>
      <c r="B2">
        <v>112</v>
      </c>
      <c r="D2" t="s">
        <v>84</v>
      </c>
      <c r="E2" t="s">
        <v>85</v>
      </c>
    </row>
    <row r="3" spans="1:5" x14ac:dyDescent="0.3">
      <c r="A3" s="2">
        <v>17930</v>
      </c>
      <c r="B3">
        <v>118</v>
      </c>
      <c r="D3" t="s">
        <v>86</v>
      </c>
      <c r="E3" t="s">
        <v>87</v>
      </c>
    </row>
    <row r="4" spans="1:5" x14ac:dyDescent="0.3">
      <c r="A4" s="2">
        <v>17958</v>
      </c>
      <c r="B4">
        <v>132</v>
      </c>
    </row>
    <row r="5" spans="1:5" x14ac:dyDescent="0.3">
      <c r="A5" s="2">
        <v>17989</v>
      </c>
      <c r="B5">
        <v>129</v>
      </c>
    </row>
    <row r="6" spans="1:5" x14ac:dyDescent="0.3">
      <c r="A6" s="2">
        <v>18019</v>
      </c>
      <c r="B6">
        <v>121</v>
      </c>
    </row>
    <row r="7" spans="1:5" x14ac:dyDescent="0.3">
      <c r="A7" s="2">
        <v>18050</v>
      </c>
      <c r="B7">
        <v>135</v>
      </c>
    </row>
    <row r="8" spans="1:5" x14ac:dyDescent="0.3">
      <c r="A8" s="2">
        <v>18080</v>
      </c>
      <c r="B8">
        <v>148</v>
      </c>
    </row>
    <row r="9" spans="1:5" x14ac:dyDescent="0.3">
      <c r="A9" s="2">
        <v>18111</v>
      </c>
      <c r="B9">
        <v>148</v>
      </c>
    </row>
    <row r="10" spans="1:5" x14ac:dyDescent="0.3">
      <c r="A10" s="2">
        <v>18142</v>
      </c>
      <c r="B10">
        <v>136</v>
      </c>
    </row>
    <row r="11" spans="1:5" x14ac:dyDescent="0.3">
      <c r="A11" s="2">
        <v>18172</v>
      </c>
      <c r="B11">
        <v>119</v>
      </c>
    </row>
    <row r="12" spans="1:5" x14ac:dyDescent="0.3">
      <c r="A12" s="2">
        <v>18203</v>
      </c>
      <c r="B12">
        <v>104</v>
      </c>
    </row>
    <row r="13" spans="1:5" x14ac:dyDescent="0.3">
      <c r="A13" s="2">
        <v>18233</v>
      </c>
      <c r="B13">
        <v>118</v>
      </c>
    </row>
    <row r="14" spans="1:5" x14ac:dyDescent="0.3">
      <c r="A14" s="2">
        <v>18264</v>
      </c>
      <c r="B14">
        <v>115</v>
      </c>
    </row>
    <row r="15" spans="1:5" x14ac:dyDescent="0.3">
      <c r="A15" s="2">
        <v>18295</v>
      </c>
      <c r="B15">
        <v>126</v>
      </c>
    </row>
    <row r="16" spans="1:5" x14ac:dyDescent="0.3">
      <c r="A16" s="2">
        <v>18323</v>
      </c>
      <c r="B16">
        <v>141</v>
      </c>
    </row>
    <row r="17" spans="1:2" x14ac:dyDescent="0.3">
      <c r="A17" s="2">
        <v>18354</v>
      </c>
      <c r="B17">
        <v>135</v>
      </c>
    </row>
    <row r="18" spans="1:2" x14ac:dyDescent="0.3">
      <c r="A18" s="2">
        <v>18384</v>
      </c>
      <c r="B18">
        <v>125</v>
      </c>
    </row>
    <row r="19" spans="1:2" x14ac:dyDescent="0.3">
      <c r="A19" s="2">
        <v>18415</v>
      </c>
      <c r="B19">
        <v>149</v>
      </c>
    </row>
    <row r="20" spans="1:2" x14ac:dyDescent="0.3">
      <c r="A20" s="2">
        <v>18445</v>
      </c>
      <c r="B20">
        <v>170</v>
      </c>
    </row>
    <row r="21" spans="1:2" x14ac:dyDescent="0.3">
      <c r="A21" s="2">
        <v>18476</v>
      </c>
      <c r="B21">
        <v>170</v>
      </c>
    </row>
    <row r="22" spans="1:2" x14ac:dyDescent="0.3">
      <c r="A22" s="2">
        <v>18507</v>
      </c>
      <c r="B22">
        <v>158</v>
      </c>
    </row>
    <row r="23" spans="1:2" x14ac:dyDescent="0.3">
      <c r="A23" s="2">
        <v>18537</v>
      </c>
      <c r="B23">
        <v>133</v>
      </c>
    </row>
    <row r="24" spans="1:2" x14ac:dyDescent="0.3">
      <c r="A24" s="2">
        <v>18568</v>
      </c>
      <c r="B24">
        <v>114</v>
      </c>
    </row>
    <row r="25" spans="1:2" x14ac:dyDescent="0.3">
      <c r="A25" s="2">
        <v>18598</v>
      </c>
      <c r="B25">
        <v>140</v>
      </c>
    </row>
    <row r="26" spans="1:2" x14ac:dyDescent="0.3">
      <c r="A26" s="2">
        <v>18629</v>
      </c>
      <c r="B26">
        <v>145</v>
      </c>
    </row>
    <row r="27" spans="1:2" x14ac:dyDescent="0.3">
      <c r="A27" s="2">
        <v>18660</v>
      </c>
      <c r="B27">
        <v>150</v>
      </c>
    </row>
    <row r="28" spans="1:2" x14ac:dyDescent="0.3">
      <c r="A28" s="2">
        <v>18688</v>
      </c>
      <c r="B28">
        <v>178</v>
      </c>
    </row>
    <row r="29" spans="1:2" x14ac:dyDescent="0.3">
      <c r="A29" s="2">
        <v>18719</v>
      </c>
      <c r="B29">
        <v>163</v>
      </c>
    </row>
    <row r="30" spans="1:2" x14ac:dyDescent="0.3">
      <c r="A30" s="2">
        <v>18749</v>
      </c>
      <c r="B30">
        <v>172</v>
      </c>
    </row>
    <row r="31" spans="1:2" x14ac:dyDescent="0.3">
      <c r="A31" s="2">
        <v>18780</v>
      </c>
      <c r="B31">
        <v>178</v>
      </c>
    </row>
    <row r="32" spans="1:2" x14ac:dyDescent="0.3">
      <c r="A32" s="2">
        <v>18810</v>
      </c>
      <c r="B32">
        <v>199</v>
      </c>
    </row>
    <row r="33" spans="1:2" x14ac:dyDescent="0.3">
      <c r="A33" s="2">
        <v>18841</v>
      </c>
      <c r="B33">
        <v>199</v>
      </c>
    </row>
    <row r="34" spans="1:2" x14ac:dyDescent="0.3">
      <c r="A34" s="2">
        <v>18872</v>
      </c>
      <c r="B34">
        <v>184</v>
      </c>
    </row>
    <row r="35" spans="1:2" x14ac:dyDescent="0.3">
      <c r="A35" s="2">
        <v>18902</v>
      </c>
      <c r="B35">
        <v>162</v>
      </c>
    </row>
    <row r="36" spans="1:2" x14ac:dyDescent="0.3">
      <c r="A36" s="2">
        <v>18933</v>
      </c>
      <c r="B36">
        <v>146</v>
      </c>
    </row>
    <row r="37" spans="1:2" x14ac:dyDescent="0.3">
      <c r="A37" s="2">
        <v>18963</v>
      </c>
      <c r="B37">
        <v>166</v>
      </c>
    </row>
    <row r="38" spans="1:2" x14ac:dyDescent="0.3">
      <c r="A38" s="2">
        <v>18994</v>
      </c>
      <c r="B38">
        <v>171</v>
      </c>
    </row>
    <row r="39" spans="1:2" x14ac:dyDescent="0.3">
      <c r="A39" s="2">
        <v>19025</v>
      </c>
      <c r="B39">
        <v>180</v>
      </c>
    </row>
    <row r="40" spans="1:2" x14ac:dyDescent="0.3">
      <c r="A40" s="2">
        <v>19054</v>
      </c>
      <c r="B40">
        <v>193</v>
      </c>
    </row>
    <row r="41" spans="1:2" x14ac:dyDescent="0.3">
      <c r="A41" s="2">
        <v>19085</v>
      </c>
      <c r="B41">
        <v>181</v>
      </c>
    </row>
    <row r="42" spans="1:2" x14ac:dyDescent="0.3">
      <c r="A42" s="2">
        <v>19115</v>
      </c>
      <c r="B42">
        <v>183</v>
      </c>
    </row>
    <row r="43" spans="1:2" x14ac:dyDescent="0.3">
      <c r="A43" s="2">
        <v>19146</v>
      </c>
      <c r="B43">
        <v>218</v>
      </c>
    </row>
    <row r="44" spans="1:2" x14ac:dyDescent="0.3">
      <c r="A44" s="2">
        <v>19176</v>
      </c>
      <c r="B44">
        <v>230</v>
      </c>
    </row>
    <row r="45" spans="1:2" x14ac:dyDescent="0.3">
      <c r="A45" s="2">
        <v>19207</v>
      </c>
      <c r="B45">
        <v>242</v>
      </c>
    </row>
    <row r="46" spans="1:2" x14ac:dyDescent="0.3">
      <c r="A46" s="2">
        <v>19238</v>
      </c>
      <c r="B46">
        <v>209</v>
      </c>
    </row>
    <row r="47" spans="1:2" x14ac:dyDescent="0.3">
      <c r="A47" s="2">
        <v>19268</v>
      </c>
      <c r="B47">
        <v>191</v>
      </c>
    </row>
    <row r="48" spans="1:2" x14ac:dyDescent="0.3">
      <c r="A48" s="2">
        <v>19299</v>
      </c>
      <c r="B48">
        <v>172</v>
      </c>
    </row>
    <row r="49" spans="1:2" x14ac:dyDescent="0.3">
      <c r="A49" s="2">
        <v>19329</v>
      </c>
      <c r="B49">
        <v>194</v>
      </c>
    </row>
    <row r="50" spans="1:2" x14ac:dyDescent="0.3">
      <c r="A50" s="2">
        <v>19360</v>
      </c>
      <c r="B50">
        <v>196</v>
      </c>
    </row>
    <row r="51" spans="1:2" x14ac:dyDescent="0.3">
      <c r="A51" s="2">
        <v>19391</v>
      </c>
      <c r="B51">
        <v>196</v>
      </c>
    </row>
    <row r="52" spans="1:2" x14ac:dyDescent="0.3">
      <c r="A52" s="2">
        <v>19419</v>
      </c>
      <c r="B52">
        <v>236</v>
      </c>
    </row>
    <row r="53" spans="1:2" x14ac:dyDescent="0.3">
      <c r="A53" s="2">
        <v>19450</v>
      </c>
      <c r="B53">
        <v>235</v>
      </c>
    </row>
    <row r="54" spans="1:2" x14ac:dyDescent="0.3">
      <c r="A54" s="2">
        <v>19480</v>
      </c>
      <c r="B54">
        <v>229</v>
      </c>
    </row>
    <row r="55" spans="1:2" x14ac:dyDescent="0.3">
      <c r="A55" s="2">
        <v>19511</v>
      </c>
      <c r="B55">
        <v>243</v>
      </c>
    </row>
    <row r="56" spans="1:2" x14ac:dyDescent="0.3">
      <c r="A56" s="2">
        <v>19541</v>
      </c>
      <c r="B56">
        <v>264</v>
      </c>
    </row>
    <row r="57" spans="1:2" x14ac:dyDescent="0.3">
      <c r="A57" s="2">
        <v>19572</v>
      </c>
      <c r="B57">
        <v>272</v>
      </c>
    </row>
    <row r="58" spans="1:2" x14ac:dyDescent="0.3">
      <c r="A58" s="2">
        <v>19603</v>
      </c>
      <c r="B58">
        <v>237</v>
      </c>
    </row>
    <row r="59" spans="1:2" x14ac:dyDescent="0.3">
      <c r="A59" s="2">
        <v>19633</v>
      </c>
      <c r="B59">
        <v>211</v>
      </c>
    </row>
    <row r="60" spans="1:2" x14ac:dyDescent="0.3">
      <c r="A60" s="2">
        <v>19664</v>
      </c>
      <c r="B60">
        <v>180</v>
      </c>
    </row>
    <row r="61" spans="1:2" x14ac:dyDescent="0.3">
      <c r="A61" s="2">
        <v>19694</v>
      </c>
      <c r="B61">
        <v>201</v>
      </c>
    </row>
    <row r="62" spans="1:2" x14ac:dyDescent="0.3">
      <c r="A62" s="2">
        <v>19725</v>
      </c>
      <c r="B62">
        <v>204</v>
      </c>
    </row>
    <row r="63" spans="1:2" x14ac:dyDescent="0.3">
      <c r="A63" s="2">
        <v>19756</v>
      </c>
      <c r="B63">
        <v>188</v>
      </c>
    </row>
    <row r="64" spans="1:2" x14ac:dyDescent="0.3">
      <c r="A64" s="2">
        <v>19784</v>
      </c>
      <c r="B64">
        <v>235</v>
      </c>
    </row>
    <row r="65" spans="1:2" x14ac:dyDescent="0.3">
      <c r="A65" s="2">
        <v>19815</v>
      </c>
      <c r="B65">
        <v>227</v>
      </c>
    </row>
    <row r="66" spans="1:2" x14ac:dyDescent="0.3">
      <c r="A66" s="2">
        <v>19845</v>
      </c>
      <c r="B66">
        <v>234</v>
      </c>
    </row>
    <row r="67" spans="1:2" x14ac:dyDescent="0.3">
      <c r="A67" s="2">
        <v>19876</v>
      </c>
      <c r="B67">
        <v>264</v>
      </c>
    </row>
    <row r="68" spans="1:2" x14ac:dyDescent="0.3">
      <c r="A68" s="2">
        <v>19906</v>
      </c>
      <c r="B68">
        <v>302</v>
      </c>
    </row>
    <row r="69" spans="1:2" x14ac:dyDescent="0.3">
      <c r="A69" s="2">
        <v>19937</v>
      </c>
      <c r="B69">
        <v>293</v>
      </c>
    </row>
    <row r="70" spans="1:2" x14ac:dyDescent="0.3">
      <c r="A70" s="2">
        <v>19968</v>
      </c>
      <c r="B70">
        <v>259</v>
      </c>
    </row>
    <row r="71" spans="1:2" x14ac:dyDescent="0.3">
      <c r="A71" s="2">
        <v>19998</v>
      </c>
      <c r="B71">
        <v>229</v>
      </c>
    </row>
    <row r="72" spans="1:2" x14ac:dyDescent="0.3">
      <c r="A72" s="2">
        <v>20029</v>
      </c>
      <c r="B72">
        <v>203</v>
      </c>
    </row>
    <row r="73" spans="1:2" x14ac:dyDescent="0.3">
      <c r="A73" s="2">
        <v>20059</v>
      </c>
      <c r="B73">
        <v>229</v>
      </c>
    </row>
    <row r="74" spans="1:2" x14ac:dyDescent="0.3">
      <c r="A74" s="2">
        <v>20090</v>
      </c>
      <c r="B74">
        <v>242</v>
      </c>
    </row>
    <row r="75" spans="1:2" x14ac:dyDescent="0.3">
      <c r="A75" s="2">
        <v>20121</v>
      </c>
      <c r="B75">
        <v>233</v>
      </c>
    </row>
    <row r="76" spans="1:2" x14ac:dyDescent="0.3">
      <c r="A76" s="2">
        <v>20149</v>
      </c>
      <c r="B76">
        <v>267</v>
      </c>
    </row>
    <row r="77" spans="1:2" x14ac:dyDescent="0.3">
      <c r="A77" s="2">
        <v>20180</v>
      </c>
      <c r="B77">
        <v>269</v>
      </c>
    </row>
    <row r="78" spans="1:2" x14ac:dyDescent="0.3">
      <c r="A78" s="2">
        <v>20210</v>
      </c>
      <c r="B78">
        <v>270</v>
      </c>
    </row>
    <row r="79" spans="1:2" x14ac:dyDescent="0.3">
      <c r="A79" s="2">
        <v>20241</v>
      </c>
      <c r="B79">
        <v>315</v>
      </c>
    </row>
    <row r="80" spans="1:2" x14ac:dyDescent="0.3">
      <c r="A80" s="2">
        <v>20271</v>
      </c>
      <c r="B80">
        <v>364</v>
      </c>
    </row>
    <row r="81" spans="1:2" x14ac:dyDescent="0.3">
      <c r="A81" s="2">
        <v>20302</v>
      </c>
      <c r="B81">
        <v>347</v>
      </c>
    </row>
    <row r="82" spans="1:2" x14ac:dyDescent="0.3">
      <c r="A82" s="2">
        <v>20333</v>
      </c>
      <c r="B82">
        <v>312</v>
      </c>
    </row>
    <row r="83" spans="1:2" x14ac:dyDescent="0.3">
      <c r="A83" s="2">
        <v>20363</v>
      </c>
      <c r="B83">
        <v>274</v>
      </c>
    </row>
    <row r="84" spans="1:2" x14ac:dyDescent="0.3">
      <c r="A84" s="2">
        <v>20394</v>
      </c>
      <c r="B84">
        <v>237</v>
      </c>
    </row>
    <row r="85" spans="1:2" x14ac:dyDescent="0.3">
      <c r="A85" s="2">
        <v>20424</v>
      </c>
      <c r="B85">
        <v>278</v>
      </c>
    </row>
    <row r="86" spans="1:2" x14ac:dyDescent="0.3">
      <c r="A86" s="2">
        <v>20455</v>
      </c>
      <c r="B86">
        <v>284</v>
      </c>
    </row>
    <row r="87" spans="1:2" x14ac:dyDescent="0.3">
      <c r="A87" s="2">
        <v>20486</v>
      </c>
      <c r="B87">
        <v>277</v>
      </c>
    </row>
    <row r="88" spans="1:2" x14ac:dyDescent="0.3">
      <c r="A88" s="2">
        <v>20515</v>
      </c>
      <c r="B88">
        <v>317</v>
      </c>
    </row>
    <row r="89" spans="1:2" x14ac:dyDescent="0.3">
      <c r="A89" s="2">
        <v>20546</v>
      </c>
      <c r="B89">
        <v>313</v>
      </c>
    </row>
    <row r="90" spans="1:2" x14ac:dyDescent="0.3">
      <c r="A90" s="2">
        <v>20576</v>
      </c>
      <c r="B90">
        <v>318</v>
      </c>
    </row>
    <row r="91" spans="1:2" x14ac:dyDescent="0.3">
      <c r="A91" s="2">
        <v>20607</v>
      </c>
      <c r="B91">
        <v>374</v>
      </c>
    </row>
    <row r="92" spans="1:2" x14ac:dyDescent="0.3">
      <c r="A92" s="2">
        <v>20637</v>
      </c>
      <c r="B92">
        <v>413</v>
      </c>
    </row>
    <row r="93" spans="1:2" x14ac:dyDescent="0.3">
      <c r="A93" s="2">
        <v>20668</v>
      </c>
      <c r="B93">
        <v>405</v>
      </c>
    </row>
    <row r="94" spans="1:2" x14ac:dyDescent="0.3">
      <c r="A94" s="2">
        <v>20699</v>
      </c>
      <c r="B94">
        <v>355</v>
      </c>
    </row>
    <row r="95" spans="1:2" x14ac:dyDescent="0.3">
      <c r="A95" s="2">
        <v>20729</v>
      </c>
      <c r="B95">
        <v>306</v>
      </c>
    </row>
    <row r="96" spans="1:2" x14ac:dyDescent="0.3">
      <c r="A96" s="2">
        <v>20760</v>
      </c>
      <c r="B96">
        <v>271</v>
      </c>
    </row>
    <row r="97" spans="1:2" x14ac:dyDescent="0.3">
      <c r="A97" s="2">
        <v>20790</v>
      </c>
      <c r="B97">
        <v>306</v>
      </c>
    </row>
    <row r="98" spans="1:2" x14ac:dyDescent="0.3">
      <c r="A98" s="2">
        <v>20821</v>
      </c>
      <c r="B98">
        <v>315</v>
      </c>
    </row>
    <row r="99" spans="1:2" x14ac:dyDescent="0.3">
      <c r="A99" s="2">
        <v>20852</v>
      </c>
      <c r="B99">
        <v>301</v>
      </c>
    </row>
    <row r="100" spans="1:2" x14ac:dyDescent="0.3">
      <c r="A100" s="2">
        <v>20880</v>
      </c>
      <c r="B100">
        <v>356</v>
      </c>
    </row>
    <row r="101" spans="1:2" x14ac:dyDescent="0.3">
      <c r="A101" s="2">
        <v>20911</v>
      </c>
      <c r="B101">
        <v>348</v>
      </c>
    </row>
    <row r="102" spans="1:2" x14ac:dyDescent="0.3">
      <c r="A102" s="2">
        <v>20941</v>
      </c>
      <c r="B102">
        <v>355</v>
      </c>
    </row>
    <row r="103" spans="1:2" x14ac:dyDescent="0.3">
      <c r="A103" s="2">
        <v>20972</v>
      </c>
      <c r="B103">
        <v>422</v>
      </c>
    </row>
    <row r="104" spans="1:2" x14ac:dyDescent="0.3">
      <c r="A104" s="2">
        <v>21002</v>
      </c>
      <c r="B104">
        <v>465</v>
      </c>
    </row>
    <row r="105" spans="1:2" x14ac:dyDescent="0.3">
      <c r="A105" s="2">
        <v>21033</v>
      </c>
      <c r="B105">
        <v>467</v>
      </c>
    </row>
    <row r="106" spans="1:2" x14ac:dyDescent="0.3">
      <c r="A106" s="2">
        <v>21064</v>
      </c>
      <c r="B106">
        <v>404</v>
      </c>
    </row>
    <row r="107" spans="1:2" x14ac:dyDescent="0.3">
      <c r="A107" s="2">
        <v>21094</v>
      </c>
      <c r="B107">
        <v>347</v>
      </c>
    </row>
    <row r="108" spans="1:2" x14ac:dyDescent="0.3">
      <c r="A108" s="2">
        <v>21125</v>
      </c>
      <c r="B108">
        <v>305</v>
      </c>
    </row>
    <row r="109" spans="1:2" x14ac:dyDescent="0.3">
      <c r="A109" s="2">
        <v>21155</v>
      </c>
      <c r="B109">
        <v>336</v>
      </c>
    </row>
    <row r="110" spans="1:2" x14ac:dyDescent="0.3">
      <c r="A110" s="2">
        <v>21186</v>
      </c>
      <c r="B110">
        <v>340</v>
      </c>
    </row>
    <row r="111" spans="1:2" x14ac:dyDescent="0.3">
      <c r="A111" s="2">
        <v>21217</v>
      </c>
      <c r="B111">
        <v>318</v>
      </c>
    </row>
    <row r="112" spans="1:2" x14ac:dyDescent="0.3">
      <c r="A112" s="2">
        <v>21245</v>
      </c>
      <c r="B112">
        <v>362</v>
      </c>
    </row>
    <row r="113" spans="1:2" x14ac:dyDescent="0.3">
      <c r="A113" s="2">
        <v>21276</v>
      </c>
      <c r="B113">
        <v>348</v>
      </c>
    </row>
    <row r="114" spans="1:2" x14ac:dyDescent="0.3">
      <c r="A114" s="2">
        <v>21306</v>
      </c>
      <c r="B114">
        <v>363</v>
      </c>
    </row>
    <row r="115" spans="1:2" x14ac:dyDescent="0.3">
      <c r="A115" s="2">
        <v>21337</v>
      </c>
      <c r="B115">
        <v>435</v>
      </c>
    </row>
    <row r="116" spans="1:2" x14ac:dyDescent="0.3">
      <c r="A116" s="2">
        <v>21367</v>
      </c>
      <c r="B116">
        <v>491</v>
      </c>
    </row>
    <row r="117" spans="1:2" x14ac:dyDescent="0.3">
      <c r="A117" s="2">
        <v>21398</v>
      </c>
      <c r="B117">
        <v>505</v>
      </c>
    </row>
    <row r="118" spans="1:2" x14ac:dyDescent="0.3">
      <c r="A118" s="2">
        <v>21429</v>
      </c>
      <c r="B118">
        <v>404</v>
      </c>
    </row>
    <row r="119" spans="1:2" x14ac:dyDescent="0.3">
      <c r="A119" s="2">
        <v>21459</v>
      </c>
      <c r="B119">
        <v>359</v>
      </c>
    </row>
    <row r="120" spans="1:2" x14ac:dyDescent="0.3">
      <c r="A120" s="2">
        <v>21490</v>
      </c>
      <c r="B120">
        <v>310</v>
      </c>
    </row>
    <row r="121" spans="1:2" x14ac:dyDescent="0.3">
      <c r="A121" s="2">
        <v>21520</v>
      </c>
      <c r="B121">
        <v>337</v>
      </c>
    </row>
    <row r="122" spans="1:2" x14ac:dyDescent="0.3">
      <c r="A122" s="2">
        <v>21551</v>
      </c>
      <c r="B122">
        <v>360</v>
      </c>
    </row>
    <row r="123" spans="1:2" x14ac:dyDescent="0.3">
      <c r="A123" s="2">
        <v>21582</v>
      </c>
      <c r="B123">
        <v>342</v>
      </c>
    </row>
    <row r="124" spans="1:2" x14ac:dyDescent="0.3">
      <c r="A124" s="2">
        <v>21610</v>
      </c>
      <c r="B124">
        <v>406</v>
      </c>
    </row>
    <row r="125" spans="1:2" x14ac:dyDescent="0.3">
      <c r="A125" s="2">
        <v>21641</v>
      </c>
      <c r="B125">
        <v>396</v>
      </c>
    </row>
    <row r="126" spans="1:2" x14ac:dyDescent="0.3">
      <c r="A126" s="2">
        <v>21671</v>
      </c>
      <c r="B126">
        <v>420</v>
      </c>
    </row>
    <row r="127" spans="1:2" x14ac:dyDescent="0.3">
      <c r="A127" s="2">
        <v>21702</v>
      </c>
      <c r="B127">
        <v>472</v>
      </c>
    </row>
    <row r="128" spans="1:2" x14ac:dyDescent="0.3">
      <c r="A128" s="2">
        <v>21732</v>
      </c>
      <c r="B128">
        <v>548</v>
      </c>
    </row>
    <row r="129" spans="1:2" x14ac:dyDescent="0.3">
      <c r="A129" s="2">
        <v>21763</v>
      </c>
      <c r="B129">
        <v>559</v>
      </c>
    </row>
    <row r="130" spans="1:2" x14ac:dyDescent="0.3">
      <c r="A130" s="2">
        <v>21794</v>
      </c>
      <c r="B130">
        <v>463</v>
      </c>
    </row>
    <row r="131" spans="1:2" x14ac:dyDescent="0.3">
      <c r="A131" s="2">
        <v>21824</v>
      </c>
      <c r="B131">
        <v>407</v>
      </c>
    </row>
    <row r="132" spans="1:2" x14ac:dyDescent="0.3">
      <c r="A132" s="2">
        <v>21855</v>
      </c>
      <c r="B132">
        <v>362</v>
      </c>
    </row>
    <row r="133" spans="1:2" x14ac:dyDescent="0.3">
      <c r="A133" s="2">
        <v>21885</v>
      </c>
      <c r="B133">
        <v>405</v>
      </c>
    </row>
    <row r="134" spans="1:2" x14ac:dyDescent="0.3">
      <c r="A134" s="2">
        <v>21916</v>
      </c>
      <c r="B134">
        <v>417</v>
      </c>
    </row>
    <row r="135" spans="1:2" x14ac:dyDescent="0.3">
      <c r="A135" s="2">
        <v>21947</v>
      </c>
      <c r="B135">
        <v>391</v>
      </c>
    </row>
    <row r="136" spans="1:2" x14ac:dyDescent="0.3">
      <c r="A136" s="2">
        <v>21976</v>
      </c>
      <c r="B136">
        <v>419</v>
      </c>
    </row>
    <row r="137" spans="1:2" x14ac:dyDescent="0.3">
      <c r="A137" s="2">
        <v>22007</v>
      </c>
      <c r="B137">
        <v>461</v>
      </c>
    </row>
    <row r="138" spans="1:2" x14ac:dyDescent="0.3">
      <c r="A138" s="2">
        <v>22037</v>
      </c>
      <c r="B138">
        <v>472</v>
      </c>
    </row>
    <row r="139" spans="1:2" x14ac:dyDescent="0.3">
      <c r="A139" s="2">
        <v>22068</v>
      </c>
      <c r="B139">
        <v>535</v>
      </c>
    </row>
    <row r="140" spans="1:2" x14ac:dyDescent="0.3">
      <c r="A140" s="2">
        <v>22098</v>
      </c>
      <c r="B140">
        <v>622</v>
      </c>
    </row>
    <row r="141" spans="1:2" x14ac:dyDescent="0.3">
      <c r="A141" s="2">
        <v>22129</v>
      </c>
      <c r="B141">
        <v>606</v>
      </c>
    </row>
    <row r="142" spans="1:2" x14ac:dyDescent="0.3">
      <c r="A142" s="2">
        <v>22160</v>
      </c>
      <c r="B142">
        <v>508</v>
      </c>
    </row>
    <row r="143" spans="1:2" x14ac:dyDescent="0.3">
      <c r="A143" s="2">
        <v>22190</v>
      </c>
      <c r="B143">
        <v>461</v>
      </c>
    </row>
    <row r="144" spans="1:2" x14ac:dyDescent="0.3">
      <c r="A144" s="2">
        <v>22221</v>
      </c>
      <c r="B144">
        <v>390</v>
      </c>
    </row>
    <row r="145" spans="1:2" x14ac:dyDescent="0.3">
      <c r="A145" s="2">
        <v>22251</v>
      </c>
      <c r="B145">
        <v>432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1B176-C820-45DC-BD25-375C1E0E221A}">
  <dimension ref="A1:K244"/>
  <sheetViews>
    <sheetView tabSelected="1" workbookViewId="0">
      <pane ySplit="6" topLeftCell="A7" activePane="bottomLeft" state="frozen"/>
      <selection pane="bottomLeft" activeCell="G151" sqref="G151:G246"/>
    </sheetView>
  </sheetViews>
  <sheetFormatPr defaultColWidth="9.109375" defaultRowHeight="14.4" x14ac:dyDescent="0.3"/>
  <cols>
    <col min="1" max="2" width="12.6640625" style="5" customWidth="1"/>
    <col min="3" max="3" width="14.6640625" style="5" customWidth="1"/>
    <col min="4" max="7" width="12.6640625" style="5" customWidth="1"/>
    <col min="8" max="8" width="9.109375" style="5"/>
    <col min="9" max="9" width="12.6640625" style="5" customWidth="1"/>
    <col min="10" max="16384" width="9.109375" style="5"/>
  </cols>
  <sheetData>
    <row r="1" spans="1:10" x14ac:dyDescent="0.3">
      <c r="A1" s="3" t="s">
        <v>3</v>
      </c>
      <c r="B1" s="5">
        <v>0.2</v>
      </c>
      <c r="F1" s="3" t="s">
        <v>4</v>
      </c>
      <c r="G1" s="6">
        <f>SQRT(SUMSQ(G20:G150)/COUNT(G20:G150))</f>
        <v>17.088950052317966</v>
      </c>
    </row>
    <row r="2" spans="1:10" x14ac:dyDescent="0.3">
      <c r="A2" s="5" t="s">
        <v>6</v>
      </c>
      <c r="B2" s="5">
        <v>0.2</v>
      </c>
      <c r="F2" s="3" t="s">
        <v>5</v>
      </c>
      <c r="G2" s="6">
        <f>G1/AVERAGE(B7:B150)</f>
        <v>6.0966945161008528E-2</v>
      </c>
    </row>
    <row r="3" spans="1:10" x14ac:dyDescent="0.3">
      <c r="A3" s="3" t="s">
        <v>7</v>
      </c>
      <c r="B3" s="5">
        <v>0.5</v>
      </c>
    </row>
    <row r="6" spans="1:10" x14ac:dyDescent="0.3">
      <c r="A6" s="7" t="s">
        <v>0</v>
      </c>
      <c r="B6" s="8" t="s">
        <v>1</v>
      </c>
      <c r="C6" s="8" t="s">
        <v>8</v>
      </c>
      <c r="D6" s="8" t="s">
        <v>9</v>
      </c>
      <c r="E6" s="8" t="s">
        <v>10</v>
      </c>
      <c r="F6" s="8" t="s">
        <v>2</v>
      </c>
      <c r="G6" s="9" t="s">
        <v>11</v>
      </c>
    </row>
    <row r="7" spans="1:10" x14ac:dyDescent="0.3">
      <c r="A7" s="2">
        <v>17899</v>
      </c>
      <c r="B7" s="5">
        <v>112</v>
      </c>
      <c r="E7" s="6">
        <f>B7/AVERAGE($B$7:$B$18)</f>
        <v>0.88421052631578945</v>
      </c>
      <c r="I7" s="3" t="s">
        <v>13</v>
      </c>
    </row>
    <row r="8" spans="1:10" x14ac:dyDescent="0.3">
      <c r="A8" s="2">
        <v>17930</v>
      </c>
      <c r="B8" s="5">
        <v>118</v>
      </c>
      <c r="E8" s="6">
        <f t="shared" ref="E8:E18" si="0">B8/AVERAGE($B$7:$B$18)</f>
        <v>0.93157894736842106</v>
      </c>
      <c r="I8" s="3" t="s">
        <v>10</v>
      </c>
      <c r="J8" s="5" t="s">
        <v>18</v>
      </c>
    </row>
    <row r="9" spans="1:10" x14ac:dyDescent="0.3">
      <c r="A9" s="2">
        <v>17958</v>
      </c>
      <c r="B9" s="5">
        <v>132</v>
      </c>
      <c r="E9" s="6">
        <f t="shared" si="0"/>
        <v>1.0421052631578946</v>
      </c>
      <c r="I9" s="5" t="s">
        <v>14</v>
      </c>
      <c r="J9" s="10" t="s">
        <v>19</v>
      </c>
    </row>
    <row r="10" spans="1:10" x14ac:dyDescent="0.3">
      <c r="A10" s="2">
        <v>17989</v>
      </c>
      <c r="B10" s="5">
        <v>129</v>
      </c>
      <c r="E10" s="6">
        <f t="shared" si="0"/>
        <v>1.0184210526315789</v>
      </c>
      <c r="I10" s="5" t="s">
        <v>15</v>
      </c>
      <c r="J10" s="5" t="s">
        <v>16</v>
      </c>
    </row>
    <row r="11" spans="1:10" x14ac:dyDescent="0.3">
      <c r="A11" s="2">
        <v>18019</v>
      </c>
      <c r="B11" s="5">
        <v>121</v>
      </c>
      <c r="E11" s="6">
        <f t="shared" si="0"/>
        <v>0.95526315789473681</v>
      </c>
      <c r="I11" s="3" t="s">
        <v>17</v>
      </c>
      <c r="J11" s="10" t="s">
        <v>35</v>
      </c>
    </row>
    <row r="12" spans="1:10" x14ac:dyDescent="0.3">
      <c r="A12" s="2">
        <v>18050</v>
      </c>
      <c r="B12" s="5">
        <v>135</v>
      </c>
      <c r="E12" s="6">
        <f t="shared" si="0"/>
        <v>1.0657894736842104</v>
      </c>
      <c r="I12" s="5" t="s">
        <v>20</v>
      </c>
      <c r="J12" s="10" t="s">
        <v>22</v>
      </c>
    </row>
    <row r="13" spans="1:10" x14ac:dyDescent="0.3">
      <c r="A13" s="2">
        <v>18080</v>
      </c>
      <c r="B13" s="5">
        <v>148</v>
      </c>
      <c r="E13" s="6">
        <f t="shared" si="0"/>
        <v>1.1684210526315788</v>
      </c>
      <c r="I13" s="3" t="s">
        <v>9</v>
      </c>
      <c r="J13" s="5" t="s">
        <v>34</v>
      </c>
    </row>
    <row r="14" spans="1:10" x14ac:dyDescent="0.3">
      <c r="A14" s="2">
        <v>18111</v>
      </c>
      <c r="B14" s="5">
        <v>148</v>
      </c>
      <c r="E14" s="6">
        <f t="shared" si="0"/>
        <v>1.1684210526315788</v>
      </c>
      <c r="I14" s="5" t="s">
        <v>23</v>
      </c>
      <c r="J14" s="10" t="s">
        <v>21</v>
      </c>
    </row>
    <row r="15" spans="1:10" x14ac:dyDescent="0.3">
      <c r="A15" s="2">
        <v>18142</v>
      </c>
      <c r="B15" s="5">
        <v>136</v>
      </c>
      <c r="E15" s="6">
        <f t="shared" si="0"/>
        <v>1.0736842105263158</v>
      </c>
      <c r="I15" s="3" t="s">
        <v>2</v>
      </c>
      <c r="J15" s="5" t="s">
        <v>33</v>
      </c>
    </row>
    <row r="16" spans="1:10" x14ac:dyDescent="0.3">
      <c r="A16" s="2">
        <v>18172</v>
      </c>
      <c r="B16" s="5">
        <v>119</v>
      </c>
      <c r="E16" s="6">
        <f t="shared" si="0"/>
        <v>0.93947368421052624</v>
      </c>
      <c r="I16" s="5" t="s">
        <v>24</v>
      </c>
      <c r="J16" s="10" t="s">
        <v>25</v>
      </c>
    </row>
    <row r="17" spans="1:10" x14ac:dyDescent="0.3">
      <c r="A17" s="2">
        <v>18203</v>
      </c>
      <c r="B17" s="5">
        <v>104</v>
      </c>
      <c r="E17" s="6">
        <f t="shared" si="0"/>
        <v>0.82105263157894737</v>
      </c>
      <c r="I17" s="3" t="s">
        <v>26</v>
      </c>
    </row>
    <row r="18" spans="1:10" x14ac:dyDescent="0.3">
      <c r="A18" s="2">
        <v>18233</v>
      </c>
      <c r="B18" s="5">
        <v>118</v>
      </c>
      <c r="E18" s="6">
        <f t="shared" si="0"/>
        <v>0.93157894736842106</v>
      </c>
      <c r="I18" s="3" t="s">
        <v>17</v>
      </c>
      <c r="J18" s="5" t="s">
        <v>32</v>
      </c>
    </row>
    <row r="19" spans="1:10" x14ac:dyDescent="0.3">
      <c r="A19" s="2">
        <v>18264</v>
      </c>
      <c r="B19" s="5">
        <v>115</v>
      </c>
      <c r="C19" s="11">
        <f xml:space="preserve"> B19/E7</f>
        <v>130.05952380952382</v>
      </c>
      <c r="D19" s="4">
        <f xml:space="preserve"> B18-B19/E18</f>
        <v>-5.4463276836158201</v>
      </c>
      <c r="E19" s="4">
        <f xml:space="preserve"> ($B$3*B19)/C19+(1-$B$3)*E7</f>
        <v>0.88421052631578934</v>
      </c>
      <c r="I19" s="12" t="s">
        <v>27</v>
      </c>
      <c r="J19" s="10" t="s">
        <v>28</v>
      </c>
    </row>
    <row r="20" spans="1:10" x14ac:dyDescent="0.3">
      <c r="A20" s="2">
        <v>18295</v>
      </c>
      <c r="B20" s="5">
        <v>126</v>
      </c>
      <c r="C20" s="15">
        <f xml:space="preserve"> ($B$1*B20/E8)+(1-$B$1)*(C19+D19)</f>
        <v>126.74140435835352</v>
      </c>
      <c r="D20" s="4">
        <f xml:space="preserve"> $B$2*(C20-C19)+(1-$B$2)*D19</f>
        <v>-5.0206860371267172</v>
      </c>
      <c r="E20" s="4">
        <f t="shared" ref="E20:E83" si="1" xml:space="preserve"> ($B$3*B20)/C20+(1-$B$3)*E8</f>
        <v>0.96286460330697676</v>
      </c>
      <c r="F20" s="15">
        <f xml:space="preserve"> (C19+D19)*E8</f>
        <v>116.08703007518798</v>
      </c>
      <c r="G20" s="4">
        <f xml:space="preserve"> ABS(F20-B20)</f>
        <v>9.9129699248120176</v>
      </c>
      <c r="I20" s="12" t="s">
        <v>39</v>
      </c>
      <c r="J20" s="5" t="s">
        <v>40</v>
      </c>
    </row>
    <row r="21" spans="1:10" x14ac:dyDescent="0.3">
      <c r="A21" s="2">
        <v>18323</v>
      </c>
      <c r="B21" s="5">
        <v>141</v>
      </c>
      <c r="C21" s="15">
        <f t="shared" ref="C21:C84" si="2" xml:space="preserve"> ($B$1*B21/E9)+(1-$B$1)*(C20+D20)</f>
        <v>124.43718071758751</v>
      </c>
      <c r="D21" s="4"/>
      <c r="E21" s="4">
        <f t="shared" si="1"/>
        <v>1.0876035578652079</v>
      </c>
      <c r="F21" s="15">
        <f t="shared" ref="F21:F84" si="3" xml:space="preserve"> (C20+D20)*E9</f>
        <v>126.84580119791002</v>
      </c>
      <c r="G21" s="4">
        <f t="shared" ref="G21:G84" si="4" xml:space="preserve"> ABS(F21-B21)</f>
        <v>14.154198802089979</v>
      </c>
      <c r="I21" s="3" t="s">
        <v>9</v>
      </c>
      <c r="J21" s="5" t="s">
        <v>31</v>
      </c>
    </row>
    <row r="22" spans="1:10" x14ac:dyDescent="0.3">
      <c r="A22" s="2">
        <v>18354</v>
      </c>
      <c r="B22" s="5">
        <v>135</v>
      </c>
      <c r="C22" s="15">
        <f t="shared" si="2"/>
        <v>126.06137248104676</v>
      </c>
      <c r="D22" s="4"/>
      <c r="E22" s="4">
        <f t="shared" si="1"/>
        <v>1.0446640016470101</v>
      </c>
      <c r="F22" s="15">
        <f t="shared" si="3"/>
        <v>126.72944457291149</v>
      </c>
      <c r="G22" s="4">
        <f t="shared" si="4"/>
        <v>8.2705554270885102</v>
      </c>
      <c r="I22" s="12" t="s">
        <v>29</v>
      </c>
      <c r="J22" s="11" t="s">
        <v>30</v>
      </c>
    </row>
    <row r="23" spans="1:10" x14ac:dyDescent="0.3">
      <c r="A23" s="2">
        <v>18384</v>
      </c>
      <c r="B23" s="5">
        <v>125</v>
      </c>
      <c r="C23" s="15">
        <f t="shared" si="2"/>
        <v>127.01989688290904</v>
      </c>
      <c r="D23" s="4"/>
      <c r="E23" s="4">
        <f t="shared" si="1"/>
        <v>0.96968047470119256</v>
      </c>
      <c r="F23" s="15">
        <f t="shared" si="3"/>
        <v>120.42178476478941</v>
      </c>
      <c r="G23" s="4">
        <f t="shared" si="4"/>
        <v>4.5782152352105925</v>
      </c>
      <c r="I23" s="12" t="s">
        <v>41</v>
      </c>
      <c r="J23" s="5" t="s">
        <v>42</v>
      </c>
    </row>
    <row r="24" spans="1:10" x14ac:dyDescent="0.3">
      <c r="A24" s="2">
        <v>18415</v>
      </c>
      <c r="B24" s="5">
        <v>149</v>
      </c>
      <c r="C24" s="15">
        <f t="shared" si="2"/>
        <v>129.57641133348773</v>
      </c>
      <c r="D24" s="4"/>
      <c r="E24" s="4">
        <f t="shared" si="1"/>
        <v>1.1078450633198242</v>
      </c>
      <c r="F24" s="15">
        <f t="shared" si="3"/>
        <v>135.37646904625831</v>
      </c>
      <c r="G24" s="4">
        <f t="shared" si="4"/>
        <v>13.623530953741692</v>
      </c>
      <c r="I24" s="3" t="s">
        <v>10</v>
      </c>
      <c r="J24" s="10" t="s">
        <v>36</v>
      </c>
    </row>
    <row r="25" spans="1:10" x14ac:dyDescent="0.3">
      <c r="A25" s="2">
        <v>18445</v>
      </c>
      <c r="B25" s="5">
        <v>170</v>
      </c>
      <c r="C25" s="15">
        <f t="shared" si="2"/>
        <v>132.76022816588929</v>
      </c>
      <c r="D25" s="4"/>
      <c r="E25" s="4">
        <f t="shared" si="1"/>
        <v>1.2244625142363663</v>
      </c>
      <c r="F25" s="15">
        <f t="shared" si="3"/>
        <v>151.39980692649615</v>
      </c>
      <c r="G25" s="4">
        <f t="shared" si="4"/>
        <v>18.600193073503846</v>
      </c>
      <c r="I25" s="12" t="s">
        <v>37</v>
      </c>
      <c r="J25" s="11" t="s">
        <v>38</v>
      </c>
    </row>
    <row r="26" spans="1:10" x14ac:dyDescent="0.3">
      <c r="A26" s="2">
        <v>18476</v>
      </c>
      <c r="B26" s="5">
        <v>170</v>
      </c>
      <c r="C26" s="15">
        <f t="shared" si="2"/>
        <v>135.30728163181053</v>
      </c>
      <c r="D26" s="4"/>
      <c r="E26" s="4">
        <f t="shared" si="1"/>
        <v>1.212410272662749</v>
      </c>
      <c r="F26" s="15">
        <f t="shared" si="3"/>
        <v>155.11984554119695</v>
      </c>
      <c r="G26" s="4">
        <f t="shared" si="4"/>
        <v>14.880154458803048</v>
      </c>
      <c r="I26" s="12" t="s">
        <v>43</v>
      </c>
      <c r="J26" s="5" t="s">
        <v>44</v>
      </c>
    </row>
    <row r="27" spans="1:10" x14ac:dyDescent="0.3">
      <c r="A27" s="2">
        <v>18507</v>
      </c>
      <c r="B27" s="5">
        <v>158</v>
      </c>
      <c r="C27" s="15">
        <f t="shared" si="2"/>
        <v>137.67719785446803</v>
      </c>
      <c r="D27" s="4"/>
      <c r="E27" s="4">
        <f t="shared" si="1"/>
        <v>1.1106480893412702</v>
      </c>
      <c r="F27" s="15">
        <f t="shared" si="3"/>
        <v>145.27729185731235</v>
      </c>
      <c r="G27" s="4">
        <f t="shared" si="4"/>
        <v>12.722708142687651</v>
      </c>
      <c r="I27" s="3" t="s">
        <v>2</v>
      </c>
    </row>
    <row r="28" spans="1:10" x14ac:dyDescent="0.3">
      <c r="A28" s="2">
        <v>18537</v>
      </c>
      <c r="B28" s="5">
        <v>133</v>
      </c>
      <c r="C28" s="15">
        <f t="shared" si="2"/>
        <v>138.45548377377051</v>
      </c>
      <c r="D28" s="4"/>
      <c r="E28" s="4">
        <f t="shared" si="1"/>
        <v>0.95003562253246343</v>
      </c>
      <c r="F28" s="15">
        <f t="shared" si="3"/>
        <v>129.34410430011863</v>
      </c>
      <c r="G28" s="4">
        <f t="shared" si="4"/>
        <v>3.6558956998813699</v>
      </c>
      <c r="I28" s="12" t="s">
        <v>45</v>
      </c>
      <c r="J28" s="5" t="s">
        <v>46</v>
      </c>
    </row>
    <row r="29" spans="1:10" x14ac:dyDescent="0.3">
      <c r="A29" s="2">
        <v>18568</v>
      </c>
      <c r="B29" s="5">
        <v>114</v>
      </c>
      <c r="C29" s="15">
        <f t="shared" si="2"/>
        <v>138.53361778824717</v>
      </c>
      <c r="D29" s="4"/>
      <c r="E29" s="4">
        <f t="shared" si="1"/>
        <v>0.82197879144145747</v>
      </c>
      <c r="F29" s="15">
        <f t="shared" si="3"/>
        <v>113.67923930899052</v>
      </c>
      <c r="G29" s="4">
        <f t="shared" si="4"/>
        <v>0.32076069100948246</v>
      </c>
      <c r="I29" s="3" t="s">
        <v>59</v>
      </c>
      <c r="J29" s="10" t="s">
        <v>61</v>
      </c>
    </row>
    <row r="30" spans="1:10" x14ac:dyDescent="0.3">
      <c r="A30" s="2">
        <v>18598</v>
      </c>
      <c r="B30" s="5">
        <v>140</v>
      </c>
      <c r="C30" s="15">
        <f t="shared" si="2"/>
        <v>140.88339140573899</v>
      </c>
      <c r="D30" s="4"/>
      <c r="E30" s="4">
        <f t="shared" si="1"/>
        <v>0.96265428721217683</v>
      </c>
      <c r="F30" s="15">
        <f t="shared" si="3"/>
        <v>129.05500183431448</v>
      </c>
      <c r="G30" s="4">
        <f t="shared" si="4"/>
        <v>10.944998165685519</v>
      </c>
      <c r="I30" s="12" t="s">
        <v>60</v>
      </c>
      <c r="J30" s="10" t="s">
        <v>62</v>
      </c>
    </row>
    <row r="31" spans="1:10" x14ac:dyDescent="0.3">
      <c r="A31" s="2">
        <v>18629</v>
      </c>
      <c r="B31" s="5">
        <v>145</v>
      </c>
      <c r="C31" s="15">
        <f t="shared" si="2"/>
        <v>145.50433217221024</v>
      </c>
      <c r="D31" s="4"/>
      <c r="E31" s="4">
        <f t="shared" si="1"/>
        <v>0.94037221451019759</v>
      </c>
      <c r="F31" s="15">
        <f t="shared" si="3"/>
        <v>124.57057766402183</v>
      </c>
      <c r="G31" s="4">
        <f t="shared" si="4"/>
        <v>20.429422335978174</v>
      </c>
      <c r="I31" s="12" t="s">
        <v>63</v>
      </c>
      <c r="J31" s="5" t="s">
        <v>64</v>
      </c>
    </row>
    <row r="32" spans="1:10" x14ac:dyDescent="0.3">
      <c r="A32" s="2">
        <v>18660</v>
      </c>
      <c r="B32" s="5">
        <v>150</v>
      </c>
      <c r="C32" s="15">
        <f t="shared" si="2"/>
        <v>147.56049435525443</v>
      </c>
      <c r="D32" s="4"/>
      <c r="E32" s="4">
        <f t="shared" si="1"/>
        <v>0.98969842211955439</v>
      </c>
      <c r="F32" s="15">
        <f t="shared" si="3"/>
        <v>140.10097107644179</v>
      </c>
      <c r="G32" s="4">
        <f t="shared" si="4"/>
        <v>9.8990289235582054</v>
      </c>
      <c r="I32" s="3" t="s">
        <v>4</v>
      </c>
      <c r="J32" s="10" t="s">
        <v>67</v>
      </c>
    </row>
    <row r="33" spans="1:11" x14ac:dyDescent="0.3">
      <c r="A33" s="2">
        <v>18688</v>
      </c>
      <c r="B33" s="5">
        <v>178</v>
      </c>
      <c r="C33" s="15">
        <f t="shared" si="2"/>
        <v>150.78091069395251</v>
      </c>
      <c r="D33" s="4"/>
      <c r="E33" s="4">
        <f t="shared" si="1"/>
        <v>1.1340621745648316</v>
      </c>
      <c r="F33" s="15">
        <f t="shared" si="3"/>
        <v>160.48731866112365</v>
      </c>
      <c r="G33" s="4">
        <f t="shared" si="4"/>
        <v>17.512681338876348</v>
      </c>
      <c r="I33" s="12" t="s">
        <v>66</v>
      </c>
      <c r="J33" s="10" t="s">
        <v>65</v>
      </c>
    </row>
    <row r="34" spans="1:11" x14ac:dyDescent="0.3">
      <c r="A34" s="2">
        <v>18719</v>
      </c>
      <c r="B34" s="5">
        <v>163</v>
      </c>
      <c r="C34" s="15">
        <f t="shared" si="2"/>
        <v>151.83093452052796</v>
      </c>
      <c r="D34" s="4"/>
      <c r="E34" s="4">
        <f t="shared" si="1"/>
        <v>1.0591132585913743</v>
      </c>
      <c r="F34" s="15">
        <f t="shared" si="3"/>
        <v>157.5153895375249</v>
      </c>
      <c r="G34" s="4">
        <f t="shared" si="4"/>
        <v>5.4846104624751035</v>
      </c>
      <c r="I34" s="3" t="s">
        <v>68</v>
      </c>
      <c r="J34" s="5" t="s">
        <v>58</v>
      </c>
    </row>
    <row r="35" spans="1:11" x14ac:dyDescent="0.3">
      <c r="A35" s="2">
        <v>18749</v>
      </c>
      <c r="B35" s="5">
        <v>172</v>
      </c>
      <c r="C35" s="15">
        <f t="shared" si="2"/>
        <v>156.94035107291188</v>
      </c>
      <c r="D35" s="4"/>
      <c r="E35" s="4">
        <f t="shared" si="1"/>
        <v>1.0328191313193362</v>
      </c>
      <c r="F35" s="15">
        <f t="shared" si="3"/>
        <v>147.22749266019125</v>
      </c>
      <c r="G35" s="4">
        <f t="shared" si="4"/>
        <v>24.772507339808755</v>
      </c>
      <c r="I35" s="12" t="s">
        <v>69</v>
      </c>
      <c r="J35" s="5" t="s">
        <v>66</v>
      </c>
    </row>
    <row r="36" spans="1:11" x14ac:dyDescent="0.3">
      <c r="A36" s="2">
        <v>18780</v>
      </c>
      <c r="B36" s="5">
        <v>178</v>
      </c>
      <c r="C36" s="15">
        <f t="shared" si="2"/>
        <v>157.68673826460187</v>
      </c>
      <c r="D36" s="4"/>
      <c r="E36" s="4">
        <f t="shared" si="1"/>
        <v>1.118332709582776</v>
      </c>
      <c r="F36" s="15">
        <f t="shared" si="3"/>
        <v>173.8655931718055</v>
      </c>
      <c r="G36" s="4">
        <f t="shared" si="4"/>
        <v>4.1344068281944999</v>
      </c>
      <c r="I36" s="12" t="s">
        <v>70</v>
      </c>
      <c r="J36" s="5" t="s">
        <v>71</v>
      </c>
    </row>
    <row r="37" spans="1:11" x14ac:dyDescent="0.3">
      <c r="A37" s="2">
        <v>18810</v>
      </c>
      <c r="B37" s="5">
        <v>199</v>
      </c>
      <c r="C37" s="15">
        <f t="shared" si="2"/>
        <v>158.65344813672644</v>
      </c>
      <c r="D37" s="4"/>
      <c r="E37" s="4">
        <f t="shared" si="1"/>
        <v>1.2393843456174107</v>
      </c>
      <c r="F37" s="15">
        <f t="shared" si="3"/>
        <v>193.08149999720624</v>
      </c>
      <c r="G37" s="4">
        <f t="shared" si="4"/>
        <v>5.9185000027937633</v>
      </c>
      <c r="I37" s="12" t="s">
        <v>72</v>
      </c>
      <c r="J37" s="5" t="s">
        <v>73</v>
      </c>
    </row>
    <row r="38" spans="1:11" x14ac:dyDescent="0.3">
      <c r="A38" s="2">
        <v>18841</v>
      </c>
      <c r="B38" s="5">
        <v>199</v>
      </c>
      <c r="C38" s="15">
        <f t="shared" si="2"/>
        <v>159.74993005139513</v>
      </c>
      <c r="D38" s="4"/>
      <c r="E38" s="4">
        <f t="shared" si="1"/>
        <v>1.229053609366628</v>
      </c>
      <c r="F38" s="15">
        <f t="shared" si="3"/>
        <v>192.35307031433382</v>
      </c>
      <c r="G38" s="4">
        <f t="shared" si="4"/>
        <v>6.6469296856661799</v>
      </c>
      <c r="I38" s="3" t="s">
        <v>47</v>
      </c>
    </row>
    <row r="39" spans="1:11" x14ac:dyDescent="0.3">
      <c r="A39" s="2">
        <v>18872</v>
      </c>
      <c r="B39" s="5">
        <v>184</v>
      </c>
      <c r="C39" s="15">
        <f t="shared" si="2"/>
        <v>160.93375154789013</v>
      </c>
      <c r="D39" s="4"/>
      <c r="E39" s="4">
        <f t="shared" si="1"/>
        <v>1.1269878449308495</v>
      </c>
      <c r="F39" s="15">
        <f t="shared" si="3"/>
        <v>177.42595458398355</v>
      </c>
      <c r="G39" s="4">
        <f t="shared" si="4"/>
        <v>6.5740454160164461</v>
      </c>
      <c r="I39" s="12" t="s">
        <v>50</v>
      </c>
      <c r="J39" s="13" t="s">
        <v>49</v>
      </c>
      <c r="K39" s="5" t="s">
        <v>51</v>
      </c>
    </row>
    <row r="40" spans="1:11" x14ac:dyDescent="0.3">
      <c r="A40" s="2">
        <v>18902</v>
      </c>
      <c r="B40" s="5">
        <v>162</v>
      </c>
      <c r="C40" s="15">
        <f t="shared" si="2"/>
        <v>162.85098558537572</v>
      </c>
      <c r="D40" s="4"/>
      <c r="E40" s="4">
        <f t="shared" si="1"/>
        <v>0.97240503744015749</v>
      </c>
      <c r="F40" s="15">
        <f t="shared" si="3"/>
        <v>152.8927968382846</v>
      </c>
      <c r="G40" s="4">
        <f t="shared" si="4"/>
        <v>9.1072031617154039</v>
      </c>
      <c r="I40" s="12" t="s">
        <v>48</v>
      </c>
      <c r="J40" s="14" t="s">
        <v>75</v>
      </c>
    </row>
    <row r="41" spans="1:11" x14ac:dyDescent="0.3">
      <c r="A41" s="2">
        <v>18933</v>
      </c>
      <c r="B41" s="5">
        <v>146</v>
      </c>
      <c r="C41" s="15">
        <f t="shared" si="2"/>
        <v>165.80481938495433</v>
      </c>
      <c r="D41" s="4"/>
      <c r="E41" s="4">
        <f t="shared" si="1"/>
        <v>0.85126610342313613</v>
      </c>
      <c r="F41" s="15">
        <f t="shared" si="3"/>
        <v>133.86005631651736</v>
      </c>
      <c r="G41" s="4">
        <f t="shared" si="4"/>
        <v>12.139943683482642</v>
      </c>
      <c r="I41" s="12" t="s">
        <v>55</v>
      </c>
      <c r="J41" s="5" t="s">
        <v>53</v>
      </c>
    </row>
    <row r="42" spans="1:11" x14ac:dyDescent="0.3">
      <c r="A42" s="2">
        <v>18963</v>
      </c>
      <c r="B42" s="5">
        <v>166</v>
      </c>
      <c r="C42" s="15">
        <f t="shared" si="2"/>
        <v>167.13183363367918</v>
      </c>
      <c r="D42" s="4"/>
      <c r="E42" s="4">
        <f t="shared" si="1"/>
        <v>0.9779410931778979</v>
      </c>
      <c r="F42" s="15">
        <f t="shared" si="3"/>
        <v>159.61272022136694</v>
      </c>
      <c r="G42" s="4">
        <f t="shared" si="4"/>
        <v>6.387279778633058</v>
      </c>
      <c r="I42" s="12" t="s">
        <v>52</v>
      </c>
      <c r="J42" s="10" t="s">
        <v>54</v>
      </c>
    </row>
    <row r="43" spans="1:11" x14ac:dyDescent="0.3">
      <c r="A43" s="2">
        <v>18994</v>
      </c>
      <c r="B43" s="5">
        <v>171</v>
      </c>
      <c r="C43" s="15">
        <f t="shared" si="2"/>
        <v>170.07404465975733</v>
      </c>
      <c r="D43" s="4"/>
      <c r="E43" s="4">
        <f t="shared" si="1"/>
        <v>0.97290831963646218</v>
      </c>
      <c r="F43" s="15">
        <f t="shared" si="3"/>
        <v>157.1661325092528</v>
      </c>
      <c r="G43" s="4">
        <f t="shared" si="4"/>
        <v>13.833867490747195</v>
      </c>
      <c r="I43" s="12" t="s">
        <v>56</v>
      </c>
      <c r="J43" s="5" t="s">
        <v>57</v>
      </c>
    </row>
    <row r="44" spans="1:11" x14ac:dyDescent="0.3">
      <c r="A44" s="2">
        <v>19025</v>
      </c>
      <c r="B44" s="5">
        <v>180</v>
      </c>
      <c r="C44" s="15">
        <f t="shared" si="2"/>
        <v>172.43395270765296</v>
      </c>
      <c r="D44" s="4"/>
      <c r="E44" s="4">
        <f t="shared" si="1"/>
        <v>1.0167881829778387</v>
      </c>
      <c r="F44" s="15">
        <f t="shared" si="3"/>
        <v>168.32201364325246</v>
      </c>
      <c r="G44" s="4">
        <f t="shared" si="4"/>
        <v>11.677986356747539</v>
      </c>
      <c r="I44" s="3" t="s">
        <v>74</v>
      </c>
    </row>
    <row r="45" spans="1:11" x14ac:dyDescent="0.3">
      <c r="A45" s="2">
        <v>19054</v>
      </c>
      <c r="B45" s="5">
        <v>193</v>
      </c>
      <c r="C45" s="15">
        <f t="shared" si="2"/>
        <v>171.98409670616363</v>
      </c>
      <c r="D45" s="4"/>
      <c r="E45" s="4">
        <f t="shared" si="1"/>
        <v>1.1281294786346763</v>
      </c>
      <c r="F45" s="15">
        <f t="shared" si="3"/>
        <v>195.55082337645024</v>
      </c>
      <c r="G45" s="4">
        <f t="shared" si="4"/>
        <v>2.5508233764502393</v>
      </c>
      <c r="I45" s="12" t="s">
        <v>76</v>
      </c>
      <c r="J45" s="14" t="s">
        <v>77</v>
      </c>
    </row>
    <row r="46" spans="1:11" x14ac:dyDescent="0.3">
      <c r="A46" s="2">
        <v>19085</v>
      </c>
      <c r="B46" s="5">
        <v>181</v>
      </c>
      <c r="C46" s="15">
        <f t="shared" si="2"/>
        <v>171.7668136008819</v>
      </c>
      <c r="D46" s="4"/>
      <c r="E46" s="4">
        <f t="shared" si="1"/>
        <v>1.0564337256496206</v>
      </c>
      <c r="F46" s="15">
        <f t="shared" si="3"/>
        <v>182.15063708835899</v>
      </c>
      <c r="G46" s="4">
        <f t="shared" si="4"/>
        <v>1.1506370883589909</v>
      </c>
      <c r="I46" s="12" t="s">
        <v>55</v>
      </c>
      <c r="J46" s="5" t="s">
        <v>78</v>
      </c>
    </row>
    <row r="47" spans="1:11" x14ac:dyDescent="0.3">
      <c r="A47" s="2">
        <v>19115</v>
      </c>
      <c r="B47" s="5">
        <v>183</v>
      </c>
      <c r="C47" s="15">
        <f t="shared" si="2"/>
        <v>172.8504396913666</v>
      </c>
      <c r="D47" s="4"/>
      <c r="E47" s="4">
        <f t="shared" si="1"/>
        <v>1.0457689364739857</v>
      </c>
      <c r="F47" s="15">
        <f t="shared" si="3"/>
        <v>177.40405121275319</v>
      </c>
      <c r="G47" s="4">
        <f t="shared" si="4"/>
        <v>5.5959487872468117</v>
      </c>
      <c r="I47" s="12" t="s">
        <v>79</v>
      </c>
      <c r="J47" s="10" t="s">
        <v>80</v>
      </c>
    </row>
    <row r="48" spans="1:11" x14ac:dyDescent="0.3">
      <c r="A48" s="2">
        <v>19146</v>
      </c>
      <c r="B48" s="5">
        <v>218</v>
      </c>
      <c r="C48" s="15">
        <f t="shared" si="2"/>
        <v>177.26696068118784</v>
      </c>
      <c r="D48" s="4"/>
      <c r="E48" s="4">
        <f t="shared" si="1"/>
        <v>1.1740581517801962</v>
      </c>
      <c r="F48" s="15">
        <f t="shared" si="3"/>
        <v>193.30430057262021</v>
      </c>
      <c r="G48" s="4">
        <f t="shared" si="4"/>
        <v>24.695699427379793</v>
      </c>
      <c r="I48" s="12" t="s">
        <v>81</v>
      </c>
      <c r="J48" s="5" t="s">
        <v>82</v>
      </c>
    </row>
    <row r="49" spans="1:7" x14ac:dyDescent="0.3">
      <c r="A49" s="2">
        <v>19176</v>
      </c>
      <c r="B49" s="5">
        <v>230</v>
      </c>
      <c r="C49" s="15">
        <f t="shared" si="2"/>
        <v>178.928770268016</v>
      </c>
      <c r="D49" s="4"/>
      <c r="E49" s="4">
        <f t="shared" si="1"/>
        <v>1.2624060294330057</v>
      </c>
      <c r="F49" s="15">
        <f t="shared" si="3"/>
        <v>219.70189606344127</v>
      </c>
      <c r="G49" s="4">
        <f t="shared" si="4"/>
        <v>10.298103936558732</v>
      </c>
    </row>
    <row r="50" spans="1:7" x14ac:dyDescent="0.3">
      <c r="A50" s="2">
        <v>19207</v>
      </c>
      <c r="B50" s="5">
        <v>242</v>
      </c>
      <c r="C50" s="15">
        <f t="shared" si="2"/>
        <v>182.52290951698575</v>
      </c>
      <c r="D50" s="4"/>
      <c r="E50" s="4">
        <f t="shared" si="1"/>
        <v>1.2774572845896714</v>
      </c>
      <c r="F50" s="15">
        <f t="shared" si="3"/>
        <v>219.91305091743726</v>
      </c>
      <c r="G50" s="4">
        <f t="shared" si="4"/>
        <v>22.086949082562739</v>
      </c>
    </row>
    <row r="51" spans="1:7" x14ac:dyDescent="0.3">
      <c r="A51" s="2">
        <v>19238</v>
      </c>
      <c r="B51" s="5">
        <v>209</v>
      </c>
      <c r="C51" s="15">
        <f t="shared" si="2"/>
        <v>183.1083460978295</v>
      </c>
      <c r="D51" s="4"/>
      <c r="E51" s="4">
        <f t="shared" si="1"/>
        <v>1.13419428772441</v>
      </c>
      <c r="F51" s="15">
        <f t="shared" si="3"/>
        <v>205.70110044705621</v>
      </c>
      <c r="G51" s="4">
        <f t="shared" si="4"/>
        <v>3.2988995529437943</v>
      </c>
    </row>
    <row r="52" spans="1:7" x14ac:dyDescent="0.3">
      <c r="A52" s="2">
        <v>19268</v>
      </c>
      <c r="B52" s="5">
        <v>191</v>
      </c>
      <c r="C52" s="15">
        <f t="shared" si="2"/>
        <v>185.77071853703674</v>
      </c>
      <c r="D52" s="4"/>
      <c r="E52" s="4">
        <f t="shared" si="1"/>
        <v>1.0002770766055851</v>
      </c>
      <c r="F52" s="15">
        <f t="shared" si="3"/>
        <v>178.05547814286521</v>
      </c>
      <c r="G52" s="4">
        <f t="shared" si="4"/>
        <v>12.944521857134788</v>
      </c>
    </row>
    <row r="53" spans="1:7" x14ac:dyDescent="0.3">
      <c r="A53" s="2">
        <v>19299</v>
      </c>
      <c r="B53" s="5">
        <v>172</v>
      </c>
      <c r="C53" s="15">
        <f t="shared" si="2"/>
        <v>189.02697042939511</v>
      </c>
      <c r="D53" s="4"/>
      <c r="E53" s="4">
        <f t="shared" si="1"/>
        <v>0.88059458341596852</v>
      </c>
      <c r="F53" s="15">
        <f t="shared" si="3"/>
        <v>158.14031569913942</v>
      </c>
      <c r="G53" s="4">
        <f t="shared" si="4"/>
        <v>13.859684300860579</v>
      </c>
    </row>
    <row r="54" spans="1:7" x14ac:dyDescent="0.3">
      <c r="A54" s="2">
        <v>19329</v>
      </c>
      <c r="B54" s="5">
        <v>194</v>
      </c>
      <c r="C54" s="15">
        <f t="shared" si="2"/>
        <v>190.89676769263539</v>
      </c>
      <c r="D54" s="4"/>
      <c r="E54" s="4">
        <f t="shared" si="1"/>
        <v>0.9970985844412219</v>
      </c>
      <c r="F54" s="15">
        <f t="shared" si="3"/>
        <v>184.85724210182883</v>
      </c>
      <c r="G54" s="4">
        <f t="shared" si="4"/>
        <v>9.142757898171169</v>
      </c>
    </row>
    <row r="55" spans="1:7" x14ac:dyDescent="0.3">
      <c r="A55" s="2">
        <v>19360</v>
      </c>
      <c r="B55" s="5">
        <v>196</v>
      </c>
      <c r="C55" s="15">
        <f t="shared" si="2"/>
        <v>193.00898038785942</v>
      </c>
      <c r="D55" s="4"/>
      <c r="E55" s="4">
        <f t="shared" si="1"/>
        <v>0.99420255475335284</v>
      </c>
      <c r="F55" s="15">
        <f t="shared" si="3"/>
        <v>185.72505347987399</v>
      </c>
      <c r="G55" s="4">
        <f t="shared" si="4"/>
        <v>10.274946520126008</v>
      </c>
    </row>
    <row r="56" spans="1:7" x14ac:dyDescent="0.3">
      <c r="A56" s="2">
        <v>19391</v>
      </c>
      <c r="B56" s="5">
        <v>196</v>
      </c>
      <c r="C56" s="15">
        <f t="shared" si="2"/>
        <v>192.95995336902709</v>
      </c>
      <c r="D56" s="4"/>
      <c r="E56" s="4">
        <f t="shared" si="1"/>
        <v>1.0162714944885951</v>
      </c>
      <c r="F56" s="15">
        <f t="shared" si="3"/>
        <v>196.24925046697689</v>
      </c>
      <c r="G56" s="4">
        <f t="shared" si="4"/>
        <v>0.24925046697688913</v>
      </c>
    </row>
    <row r="57" spans="1:7" x14ac:dyDescent="0.3">
      <c r="A57" s="2">
        <v>19419</v>
      </c>
      <c r="B57" s="5">
        <v>236</v>
      </c>
      <c r="C57" s="15">
        <f t="shared" si="2"/>
        <v>196.20713177457594</v>
      </c>
      <c r="D57" s="4"/>
      <c r="E57" s="4">
        <f t="shared" si="1"/>
        <v>1.1654699937174238</v>
      </c>
      <c r="F57" s="15">
        <f t="shared" si="3"/>
        <v>217.68381159157198</v>
      </c>
      <c r="G57" s="4">
        <f t="shared" si="4"/>
        <v>18.316188408428019</v>
      </c>
    </row>
    <row r="58" spans="1:7" x14ac:dyDescent="0.3">
      <c r="A58" s="2">
        <v>19450</v>
      </c>
      <c r="B58" s="5">
        <v>235</v>
      </c>
      <c r="C58" s="15">
        <f t="shared" si="2"/>
        <v>201.45500830621793</v>
      </c>
      <c r="D58" s="4"/>
      <c r="E58" s="4">
        <f t="shared" si="1"/>
        <v>1.111473645507504</v>
      </c>
      <c r="F58" s="15">
        <f t="shared" si="3"/>
        <v>207.27983121964132</v>
      </c>
      <c r="G58" s="4">
        <f t="shared" si="4"/>
        <v>27.720168780358676</v>
      </c>
    </row>
    <row r="59" spans="1:7" x14ac:dyDescent="0.3">
      <c r="A59" s="2">
        <v>19480</v>
      </c>
      <c r="B59" s="5">
        <v>229</v>
      </c>
      <c r="C59" s="15">
        <f t="shared" si="2"/>
        <v>204.95953202596689</v>
      </c>
      <c r="D59" s="4"/>
      <c r="E59" s="4">
        <f t="shared" si="1"/>
        <v>1.0815313331483241</v>
      </c>
      <c r="F59" s="15">
        <f t="shared" si="3"/>
        <v>210.67538978375148</v>
      </c>
      <c r="G59" s="4">
        <f t="shared" si="4"/>
        <v>18.324610216248516</v>
      </c>
    </row>
    <row r="60" spans="1:7" x14ac:dyDescent="0.3">
      <c r="A60" s="2">
        <v>19511</v>
      </c>
      <c r="B60" s="5">
        <v>243</v>
      </c>
      <c r="C60" s="15">
        <f t="shared" si="2"/>
        <v>205.36250876715687</v>
      </c>
      <c r="D60" s="4"/>
      <c r="E60" s="4">
        <f t="shared" si="1"/>
        <v>1.178665790543592</v>
      </c>
      <c r="F60" s="15">
        <f t="shared" si="3"/>
        <v>240.63440936014064</v>
      </c>
      <c r="G60" s="4">
        <f t="shared" si="4"/>
        <v>2.3655906398593629</v>
      </c>
    </row>
    <row r="61" spans="1:7" x14ac:dyDescent="0.3">
      <c r="A61" s="2">
        <v>19541</v>
      </c>
      <c r="B61" s="5">
        <v>264</v>
      </c>
      <c r="C61" s="15">
        <f t="shared" si="2"/>
        <v>206.11490230808215</v>
      </c>
      <c r="D61" s="4"/>
      <c r="E61" s="4">
        <f t="shared" si="1"/>
        <v>1.2716225017203984</v>
      </c>
      <c r="F61" s="15">
        <f t="shared" si="3"/>
        <v>259.25086928714734</v>
      </c>
      <c r="G61" s="4">
        <f t="shared" si="4"/>
        <v>4.7491307128526614</v>
      </c>
    </row>
    <row r="62" spans="1:7" x14ac:dyDescent="0.3">
      <c r="A62" s="2">
        <v>19572</v>
      </c>
      <c r="B62" s="5">
        <v>272</v>
      </c>
      <c r="C62" s="15">
        <f t="shared" si="2"/>
        <v>207.47651599003717</v>
      </c>
      <c r="D62" s="4"/>
      <c r="E62" s="4">
        <f t="shared" si="1"/>
        <v>1.2942245154110519</v>
      </c>
      <c r="F62" s="15">
        <f t="shared" si="3"/>
        <v>263.30298341594801</v>
      </c>
      <c r="G62" s="4">
        <f t="shared" si="4"/>
        <v>8.697016584051994</v>
      </c>
    </row>
    <row r="63" spans="1:7" x14ac:dyDescent="0.3">
      <c r="A63" s="2">
        <v>19603</v>
      </c>
      <c r="B63" s="5">
        <v>237</v>
      </c>
      <c r="C63" s="15">
        <f t="shared" si="2"/>
        <v>207.77299442328885</v>
      </c>
      <c r="D63" s="4"/>
      <c r="E63" s="4">
        <f t="shared" si="1"/>
        <v>1.137431129416574</v>
      </c>
      <c r="F63" s="15">
        <f t="shared" si="3"/>
        <v>235.31867927286237</v>
      </c>
      <c r="G63" s="4">
        <f t="shared" si="4"/>
        <v>1.6813207271376314</v>
      </c>
    </row>
    <row r="64" spans="1:7" x14ac:dyDescent="0.3">
      <c r="A64" s="2">
        <v>19633</v>
      </c>
      <c r="B64" s="5">
        <v>211</v>
      </c>
      <c r="C64" s="15">
        <f t="shared" si="2"/>
        <v>208.40670614473299</v>
      </c>
      <c r="D64" s="4"/>
      <c r="E64" s="4">
        <f t="shared" si="1"/>
        <v>1.0063602523331128</v>
      </c>
      <c r="F64" s="15">
        <f t="shared" si="3"/>
        <v>207.8305634593159</v>
      </c>
      <c r="G64" s="4">
        <f t="shared" si="4"/>
        <v>3.169436540684103</v>
      </c>
    </row>
    <row r="65" spans="1:7" x14ac:dyDescent="0.3">
      <c r="A65" s="2">
        <v>19664</v>
      </c>
      <c r="B65" s="5">
        <v>180</v>
      </c>
      <c r="C65" s="15">
        <f t="shared" si="2"/>
        <v>207.60683373013021</v>
      </c>
      <c r="D65" s="4"/>
      <c r="E65" s="4">
        <f t="shared" si="1"/>
        <v>0.87380903302663337</v>
      </c>
      <c r="F65" s="15">
        <f t="shared" si="3"/>
        <v>183.52181657861533</v>
      </c>
      <c r="G65" s="4">
        <f t="shared" si="4"/>
        <v>3.5218165786153293</v>
      </c>
    </row>
    <row r="66" spans="1:7" x14ac:dyDescent="0.3">
      <c r="A66" s="2">
        <v>19694</v>
      </c>
      <c r="B66" s="5">
        <v>201</v>
      </c>
      <c r="C66" s="15">
        <f t="shared" si="2"/>
        <v>206.40244328643064</v>
      </c>
      <c r="D66" s="4"/>
      <c r="E66" s="4">
        <f t="shared" si="1"/>
        <v>0.98546213297866947</v>
      </c>
      <c r="F66" s="15">
        <f t="shared" si="3"/>
        <v>207.00448003263693</v>
      </c>
      <c r="G66" s="4">
        <f t="shared" si="4"/>
        <v>6.0044800326369341</v>
      </c>
    </row>
    <row r="67" spans="1:7" x14ac:dyDescent="0.3">
      <c r="A67" s="2">
        <v>19725</v>
      </c>
      <c r="B67" s="5">
        <v>204</v>
      </c>
      <c r="C67" s="15">
        <f t="shared" si="2"/>
        <v>206.15986969477405</v>
      </c>
      <c r="D67" s="4"/>
      <c r="E67" s="4">
        <f t="shared" si="1"/>
        <v>0.99186294050255097</v>
      </c>
      <c r="F67" s="15">
        <f t="shared" si="3"/>
        <v>205.20583642270336</v>
      </c>
      <c r="G67" s="4">
        <f t="shared" si="4"/>
        <v>1.2058364227033564</v>
      </c>
    </row>
    <row r="68" spans="1:7" x14ac:dyDescent="0.3">
      <c r="A68" s="2">
        <v>19756</v>
      </c>
      <c r="B68" s="5">
        <v>188</v>
      </c>
      <c r="C68" s="15">
        <f t="shared" si="2"/>
        <v>201.92588320691954</v>
      </c>
      <c r="D68" s="4"/>
      <c r="E68" s="4">
        <f t="shared" si="1"/>
        <v>0.97365308710743625</v>
      </c>
      <c r="F68" s="15">
        <f t="shared" si="3"/>
        <v>209.51439887828204</v>
      </c>
      <c r="G68" s="4">
        <f t="shared" si="4"/>
        <v>21.514398878282037</v>
      </c>
    </row>
    <row r="69" spans="1:7" x14ac:dyDescent="0.3">
      <c r="A69" s="2">
        <v>19784</v>
      </c>
      <c r="B69" s="5">
        <v>235</v>
      </c>
      <c r="C69" s="15">
        <f t="shared" si="2"/>
        <v>201.86778512899753</v>
      </c>
      <c r="D69" s="4"/>
      <c r="E69" s="4">
        <f t="shared" si="1"/>
        <v>1.1647991430765701</v>
      </c>
      <c r="F69" s="15">
        <f t="shared" si="3"/>
        <v>235.33855783255376</v>
      </c>
      <c r="G69" s="4">
        <f t="shared" si="4"/>
        <v>0.33855783255376082</v>
      </c>
    </row>
    <row r="70" spans="1:7" x14ac:dyDescent="0.3">
      <c r="A70" s="2">
        <v>19815</v>
      </c>
      <c r="B70" s="5">
        <v>227</v>
      </c>
      <c r="C70" s="15">
        <f t="shared" si="2"/>
        <v>202.34090061181172</v>
      </c>
      <c r="D70" s="4"/>
      <c r="E70" s="4">
        <f t="shared" si="1"/>
        <v>1.1166713627148459</v>
      </c>
      <c r="F70" s="15">
        <f t="shared" si="3"/>
        <v>224.37072304785238</v>
      </c>
      <c r="G70" s="4">
        <f t="shared" si="4"/>
        <v>2.6292769521476202</v>
      </c>
    </row>
    <row r="71" spans="1:7" x14ac:dyDescent="0.3">
      <c r="A71" s="2">
        <v>19845</v>
      </c>
      <c r="B71" s="5">
        <v>234</v>
      </c>
      <c r="C71" s="15">
        <f t="shared" si="2"/>
        <v>205.14469843923823</v>
      </c>
      <c r="D71" s="4"/>
      <c r="E71" s="4">
        <f t="shared" si="1"/>
        <v>1.1110948093214419</v>
      </c>
      <c r="F71" s="15">
        <f t="shared" si="3"/>
        <v>218.83802398912528</v>
      </c>
      <c r="G71" s="4">
        <f t="shared" si="4"/>
        <v>15.161976010874724</v>
      </c>
    </row>
    <row r="72" spans="1:7" x14ac:dyDescent="0.3">
      <c r="A72" s="2">
        <v>19876</v>
      </c>
      <c r="B72" s="5">
        <v>264</v>
      </c>
      <c r="C72" s="15">
        <f t="shared" si="2"/>
        <v>208.91217213982787</v>
      </c>
      <c r="D72" s="4"/>
      <c r="E72" s="4">
        <f t="shared" si="1"/>
        <v>1.2211773620061255</v>
      </c>
      <c r="F72" s="15">
        <f t="shared" si="3"/>
        <v>241.7970381617115</v>
      </c>
      <c r="G72" s="4">
        <f t="shared" si="4"/>
        <v>22.202961838288502</v>
      </c>
    </row>
    <row r="73" spans="1:7" x14ac:dyDescent="0.3">
      <c r="A73" s="2">
        <v>19906</v>
      </c>
      <c r="B73" s="5">
        <v>302</v>
      </c>
      <c r="C73" s="15">
        <f t="shared" si="2"/>
        <v>214.62811078900106</v>
      </c>
      <c r="D73" s="4"/>
      <c r="E73" s="4">
        <f t="shared" si="1"/>
        <v>1.3393537618803271</v>
      </c>
      <c r="F73" s="15">
        <f t="shared" si="3"/>
        <v>265.65741897629044</v>
      </c>
      <c r="G73" s="4">
        <f t="shared" si="4"/>
        <v>36.342581023709556</v>
      </c>
    </row>
    <row r="74" spans="1:7" x14ac:dyDescent="0.3">
      <c r="A74" s="2">
        <v>19937</v>
      </c>
      <c r="B74" s="5">
        <v>293</v>
      </c>
      <c r="C74" s="15">
        <f t="shared" si="2"/>
        <v>216.98056774515456</v>
      </c>
      <c r="D74" s="4"/>
      <c r="E74" s="4">
        <f t="shared" si="1"/>
        <v>1.3222879267638974</v>
      </c>
      <c r="F74" s="15">
        <f t="shared" si="3"/>
        <v>277.77696267948443</v>
      </c>
      <c r="G74" s="4">
        <f t="shared" si="4"/>
        <v>15.223037320515573</v>
      </c>
    </row>
    <row r="75" spans="1:7" x14ac:dyDescent="0.3">
      <c r="A75" s="2">
        <v>19968</v>
      </c>
      <c r="B75" s="5">
        <v>259</v>
      </c>
      <c r="C75" s="15">
        <f t="shared" si="2"/>
        <v>219.12567305354136</v>
      </c>
      <c r="D75" s="4"/>
      <c r="E75" s="4">
        <f t="shared" si="1"/>
        <v>1.1597006291026259</v>
      </c>
      <c r="F75" s="15">
        <f t="shared" si="3"/>
        <v>246.8004522318206</v>
      </c>
      <c r="G75" s="4">
        <f t="shared" si="4"/>
        <v>12.1995477681794</v>
      </c>
    </row>
    <row r="76" spans="1:7" x14ac:dyDescent="0.3">
      <c r="A76" s="2">
        <v>19998</v>
      </c>
      <c r="B76" s="5">
        <v>229</v>
      </c>
      <c r="C76" s="15">
        <f t="shared" si="2"/>
        <v>220.81107991525192</v>
      </c>
      <c r="D76" s="4"/>
      <c r="E76" s="4">
        <f t="shared" si="1"/>
        <v>1.0217229458653936</v>
      </c>
      <c r="F76" s="15">
        <f t="shared" si="3"/>
        <v>220.51936762682504</v>
      </c>
      <c r="G76" s="4">
        <f t="shared" si="4"/>
        <v>8.4806323731749558</v>
      </c>
    </row>
    <row r="77" spans="1:7" x14ac:dyDescent="0.3">
      <c r="A77" s="2">
        <v>20029</v>
      </c>
      <c r="B77" s="5">
        <v>203</v>
      </c>
      <c r="C77" s="15">
        <f t="shared" si="2"/>
        <v>223.11210528754987</v>
      </c>
      <c r="D77" s="4"/>
      <c r="E77" s="4">
        <f t="shared" si="1"/>
        <v>0.89183276825109414</v>
      </c>
      <c r="F77" s="15">
        <f t="shared" si="3"/>
        <v>192.94671622231294</v>
      </c>
      <c r="G77" s="4">
        <f t="shared" si="4"/>
        <v>10.053283777687056</v>
      </c>
    </row>
    <row r="78" spans="1:7" x14ac:dyDescent="0.3">
      <c r="A78" s="2">
        <v>20059</v>
      </c>
      <c r="B78" s="5">
        <v>229</v>
      </c>
      <c r="C78" s="15">
        <f t="shared" si="2"/>
        <v>224.96534115007231</v>
      </c>
      <c r="D78" s="4"/>
      <c r="E78" s="4">
        <f t="shared" si="1"/>
        <v>1.0016983563600803</v>
      </c>
      <c r="F78" s="15">
        <f t="shared" si="3"/>
        <v>219.86853117003037</v>
      </c>
      <c r="G78" s="4">
        <f t="shared" si="4"/>
        <v>9.1314688299696343</v>
      </c>
    </row>
    <row r="79" spans="1:7" x14ac:dyDescent="0.3">
      <c r="A79" s="2">
        <v>20090</v>
      </c>
      <c r="B79" s="5">
        <v>242</v>
      </c>
      <c r="C79" s="15">
        <f t="shared" si="2"/>
        <v>228.76933753815621</v>
      </c>
      <c r="D79" s="4"/>
      <c r="E79" s="4">
        <f t="shared" si="1"/>
        <v>1.0248485065206947</v>
      </c>
      <c r="F79" s="15">
        <f t="shared" si="3"/>
        <v>223.13478478427024</v>
      </c>
      <c r="G79" s="4">
        <f t="shared" si="4"/>
        <v>18.865215215729762</v>
      </c>
    </row>
    <row r="80" spans="1:7" x14ac:dyDescent="0.3">
      <c r="A80" s="2">
        <v>20121</v>
      </c>
      <c r="B80" s="5">
        <v>233</v>
      </c>
      <c r="C80" s="15">
        <f t="shared" si="2"/>
        <v>230.87645934699799</v>
      </c>
      <c r="D80" s="4"/>
      <c r="E80" s="4">
        <f t="shared" si="1"/>
        <v>0.99142541140496665</v>
      </c>
      <c r="F80" s="15">
        <f t="shared" si="3"/>
        <v>222.74197172954888</v>
      </c>
      <c r="G80" s="4">
        <f t="shared" si="4"/>
        <v>10.258028270451121</v>
      </c>
    </row>
    <row r="81" spans="1:7" x14ac:dyDescent="0.3">
      <c r="A81" s="2">
        <v>20149</v>
      </c>
      <c r="B81" s="5">
        <v>267</v>
      </c>
      <c r="C81" s="15">
        <f t="shared" si="2"/>
        <v>230.54598142462385</v>
      </c>
      <c r="D81" s="4"/>
      <c r="E81" s="4">
        <f t="shared" si="1"/>
        <v>1.16145976237335</v>
      </c>
      <c r="F81" s="15">
        <f t="shared" si="3"/>
        <v>268.92470200393581</v>
      </c>
      <c r="G81" s="4">
        <f t="shared" si="4"/>
        <v>1.9247020039358063</v>
      </c>
    </row>
    <row r="82" spans="1:7" x14ac:dyDescent="0.3">
      <c r="A82" s="2">
        <v>20180</v>
      </c>
      <c r="B82" s="5">
        <v>269</v>
      </c>
      <c r="C82" s="15">
        <f t="shared" si="2"/>
        <v>232.61568700497278</v>
      </c>
      <c r="D82" s="4"/>
      <c r="E82" s="4">
        <f t="shared" si="1"/>
        <v>1.1365426016719788</v>
      </c>
      <c r="F82" s="15">
        <f t="shared" si="3"/>
        <v>257.44409524586627</v>
      </c>
      <c r="G82" s="4">
        <f t="shared" si="4"/>
        <v>11.555904754133735</v>
      </c>
    </row>
    <row r="83" spans="1:7" x14ac:dyDescent="0.3">
      <c r="A83" s="2">
        <v>20210</v>
      </c>
      <c r="B83" s="5">
        <v>270</v>
      </c>
      <c r="C83" s="15">
        <f t="shared" si="2"/>
        <v>234.69326265471994</v>
      </c>
      <c r="D83" s="4"/>
      <c r="E83" s="4">
        <f t="shared" si="1"/>
        <v>1.130766303034517</v>
      </c>
      <c r="F83" s="15">
        <f t="shared" si="3"/>
        <v>258.45808239796645</v>
      </c>
      <c r="G83" s="4">
        <f t="shared" si="4"/>
        <v>11.54191760203355</v>
      </c>
    </row>
    <row r="84" spans="1:7" x14ac:dyDescent="0.3">
      <c r="A84" s="2">
        <v>20241</v>
      </c>
      <c r="B84" s="5">
        <v>315</v>
      </c>
      <c r="C84" s="15">
        <f t="shared" si="2"/>
        <v>239.34416784085062</v>
      </c>
      <c r="D84" s="4"/>
      <c r="E84" s="4">
        <f t="shared" ref="E84:E147" si="5" xml:space="preserve"> ($B$3*B84)/C84+(1-$B$3)*E72</f>
        <v>1.2686368858990682</v>
      </c>
      <c r="F84" s="15">
        <f t="shared" si="3"/>
        <v>286.60209936930164</v>
      </c>
      <c r="G84" s="4">
        <f t="shared" si="4"/>
        <v>28.397900630698359</v>
      </c>
    </row>
    <row r="85" spans="1:7" x14ac:dyDescent="0.3">
      <c r="A85" s="2">
        <v>20271</v>
      </c>
      <c r="B85" s="5">
        <v>364</v>
      </c>
      <c r="C85" s="15">
        <f t="shared" ref="C85:C148" si="6" xml:space="preserve"> ($B$1*B85/E73)+(1-$B$1)*(C84+D84)</f>
        <v>245.8299059116145</v>
      </c>
      <c r="D85" s="4"/>
      <c r="E85" s="4">
        <f t="shared" si="5"/>
        <v>1.4100261859813337</v>
      </c>
      <c r="F85" s="15">
        <f t="shared" ref="F85:F148" si="7" xml:space="preserve"> (C84+D84)*E73</f>
        <v>320.5665115817597</v>
      </c>
      <c r="G85" s="4">
        <f t="shared" ref="G85:G148" si="8" xml:space="preserve"> ABS(F85-B85)</f>
        <v>43.433488418240302</v>
      </c>
    </row>
    <row r="86" spans="1:7" x14ac:dyDescent="0.3">
      <c r="A86" s="2">
        <v>20302</v>
      </c>
      <c r="B86" s="5">
        <v>347</v>
      </c>
      <c r="C86" s="15">
        <f t="shared" si="6"/>
        <v>249.14871158645227</v>
      </c>
      <c r="D86" s="4"/>
      <c r="E86" s="4">
        <f t="shared" si="5"/>
        <v>1.3575152144923408</v>
      </c>
      <c r="F86" s="15">
        <f t="shared" si="7"/>
        <v>325.05791662443272</v>
      </c>
      <c r="G86" s="4">
        <f t="shared" si="8"/>
        <v>21.942083375567279</v>
      </c>
    </row>
    <row r="87" spans="1:7" x14ac:dyDescent="0.3">
      <c r="A87" s="2">
        <v>20333</v>
      </c>
      <c r="B87" s="5">
        <v>312</v>
      </c>
      <c r="C87" s="15">
        <f t="shared" si="6"/>
        <v>253.12595913712886</v>
      </c>
      <c r="D87" s="4"/>
      <c r="E87" s="4">
        <f t="shared" si="5"/>
        <v>1.1961442755965659</v>
      </c>
      <c r="F87" s="15">
        <f t="shared" si="7"/>
        <v>288.93791756691741</v>
      </c>
      <c r="G87" s="4">
        <f t="shared" si="8"/>
        <v>23.062082433082594</v>
      </c>
    </row>
    <row r="88" spans="1:7" x14ac:dyDescent="0.3">
      <c r="A88" s="2">
        <v>20363</v>
      </c>
      <c r="B88" s="5">
        <v>274</v>
      </c>
      <c r="C88" s="15">
        <f t="shared" si="6"/>
        <v>256.13565945121678</v>
      </c>
      <c r="D88" s="4"/>
      <c r="E88" s="4">
        <f t="shared" si="5"/>
        <v>1.0457342832767513</v>
      </c>
      <c r="F88" s="15">
        <f t="shared" si="7"/>
        <v>258.62460064459054</v>
      </c>
      <c r="G88" s="4">
        <f t="shared" si="8"/>
        <v>15.375399355409456</v>
      </c>
    </row>
    <row r="89" spans="1:7" x14ac:dyDescent="0.3">
      <c r="A89" s="2">
        <v>20394</v>
      </c>
      <c r="B89" s="5">
        <v>237</v>
      </c>
      <c r="C89" s="15">
        <f t="shared" si="6"/>
        <v>258.0575053597513</v>
      </c>
      <c r="D89" s="4"/>
      <c r="E89" s="4">
        <f t="shared" si="5"/>
        <v>0.90511635908772536</v>
      </c>
      <c r="F89" s="15">
        <f t="shared" si="7"/>
        <v>228.4301742161982</v>
      </c>
      <c r="G89" s="4">
        <f t="shared" si="8"/>
        <v>8.5698257838018037</v>
      </c>
    </row>
    <row r="90" spans="1:7" x14ac:dyDescent="0.3">
      <c r="A90" s="2">
        <v>20424</v>
      </c>
      <c r="B90" s="5">
        <v>278</v>
      </c>
      <c r="C90" s="15">
        <f t="shared" si="6"/>
        <v>261.95173577570768</v>
      </c>
      <c r="D90" s="4"/>
      <c r="E90" s="4">
        <f t="shared" si="5"/>
        <v>1.0314812795035324</v>
      </c>
      <c r="F90" s="15">
        <f t="shared" si="7"/>
        <v>258.49577896524551</v>
      </c>
      <c r="G90" s="4">
        <f t="shared" si="8"/>
        <v>19.504221034754494</v>
      </c>
    </row>
    <row r="91" spans="1:7" x14ac:dyDescent="0.3">
      <c r="A91" s="2">
        <v>20455</v>
      </c>
      <c r="B91" s="5">
        <v>284</v>
      </c>
      <c r="C91" s="15">
        <f t="shared" si="6"/>
        <v>264.98421417829951</v>
      </c>
      <c r="D91" s="4"/>
      <c r="E91" s="4">
        <f t="shared" si="5"/>
        <v>1.0483052318323489</v>
      </c>
      <c r="F91" s="15">
        <f t="shared" si="7"/>
        <v>268.46084519023765</v>
      </c>
      <c r="G91" s="4">
        <f t="shared" si="8"/>
        <v>15.539154809762351</v>
      </c>
    </row>
    <row r="92" spans="1:7" x14ac:dyDescent="0.3">
      <c r="A92" s="2">
        <v>20486</v>
      </c>
      <c r="B92" s="5">
        <v>277</v>
      </c>
      <c r="C92" s="15">
        <f t="shared" si="6"/>
        <v>267.86651198468923</v>
      </c>
      <c r="D92" s="4"/>
      <c r="E92" s="4">
        <f t="shared" si="5"/>
        <v>1.012761287004488</v>
      </c>
      <c r="F92" s="15">
        <f t="shared" si="7"/>
        <v>262.71208355754237</v>
      </c>
      <c r="G92" s="4">
        <f t="shared" si="8"/>
        <v>14.287916442457629</v>
      </c>
    </row>
    <row r="93" spans="1:7" x14ac:dyDescent="0.3">
      <c r="A93" s="2">
        <v>20515</v>
      </c>
      <c r="B93" s="5">
        <v>317</v>
      </c>
      <c r="C93" s="15">
        <f t="shared" si="6"/>
        <v>268.87968951060913</v>
      </c>
      <c r="D93" s="4"/>
      <c r="E93" s="4">
        <f t="shared" si="5"/>
        <v>1.1702128588280416</v>
      </c>
      <c r="F93" s="15">
        <f t="shared" si="7"/>
        <v>311.11617535751526</v>
      </c>
      <c r="G93" s="4">
        <f t="shared" si="8"/>
        <v>5.8838246424847398</v>
      </c>
    </row>
    <row r="94" spans="1:7" x14ac:dyDescent="0.3">
      <c r="A94" s="2">
        <v>20546</v>
      </c>
      <c r="B94" s="5">
        <v>313</v>
      </c>
      <c r="C94" s="15">
        <f t="shared" si="6"/>
        <v>270.18307719461893</v>
      </c>
      <c r="D94" s="4"/>
      <c r="E94" s="4">
        <f t="shared" si="5"/>
        <v>1.1475081709796719</v>
      </c>
      <c r="F94" s="15">
        <f t="shared" si="7"/>
        <v>305.59322185314159</v>
      </c>
      <c r="G94" s="4">
        <f t="shared" si="8"/>
        <v>7.4067781468584144</v>
      </c>
    </row>
    <row r="95" spans="1:7" x14ac:dyDescent="0.3">
      <c r="A95" s="2">
        <v>20576</v>
      </c>
      <c r="B95" s="5">
        <v>318</v>
      </c>
      <c r="C95" s="15">
        <f t="shared" si="6"/>
        <v>272.39150534191049</v>
      </c>
      <c r="D95" s="4"/>
      <c r="E95" s="4">
        <f t="shared" si="5"/>
        <v>1.1491017950205515</v>
      </c>
      <c r="F95" s="15">
        <f t="shared" si="7"/>
        <v>305.51391934184875</v>
      </c>
      <c r="G95" s="4">
        <f t="shared" si="8"/>
        <v>12.486080658151252</v>
      </c>
    </row>
    <row r="96" spans="1:7" x14ac:dyDescent="0.3">
      <c r="A96" s="2">
        <v>20607</v>
      </c>
      <c r="B96" s="5">
        <v>374</v>
      </c>
      <c r="C96" s="15">
        <f t="shared" si="6"/>
        <v>276.8741258984661</v>
      </c>
      <c r="D96" s="4"/>
      <c r="E96" s="4">
        <f t="shared" si="5"/>
        <v>1.3097156090558957</v>
      </c>
      <c r="F96" s="15">
        <f t="shared" si="7"/>
        <v>345.56591108232072</v>
      </c>
      <c r="G96" s="4">
        <f t="shared" si="8"/>
        <v>28.434088917679276</v>
      </c>
    </row>
    <row r="97" spans="1:7" x14ac:dyDescent="0.3">
      <c r="A97" s="2">
        <v>20637</v>
      </c>
      <c r="B97" s="5">
        <v>413</v>
      </c>
      <c r="C97" s="15">
        <f t="shared" si="6"/>
        <v>280.07977306830804</v>
      </c>
      <c r="D97" s="4"/>
      <c r="E97" s="4">
        <f t="shared" si="5"/>
        <v>1.4423030362727802</v>
      </c>
      <c r="F97" s="15">
        <f t="shared" si="7"/>
        <v>390.39976773752977</v>
      </c>
      <c r="G97" s="4">
        <f t="shared" si="8"/>
        <v>22.600232262470229</v>
      </c>
    </row>
    <row r="98" spans="1:7" x14ac:dyDescent="0.3">
      <c r="A98" s="2">
        <v>20668</v>
      </c>
      <c r="B98" s="5">
        <v>405</v>
      </c>
      <c r="C98" s="15">
        <f t="shared" si="6"/>
        <v>283.73165800095381</v>
      </c>
      <c r="D98" s="4"/>
      <c r="E98" s="4">
        <f t="shared" si="5"/>
        <v>1.3924601296461181</v>
      </c>
      <c r="F98" s="15">
        <f t="shared" si="7"/>
        <v>380.21255321179035</v>
      </c>
      <c r="G98" s="4">
        <f t="shared" si="8"/>
        <v>24.78744678820965</v>
      </c>
    </row>
    <row r="99" spans="1:7" x14ac:dyDescent="0.3">
      <c r="A99" s="2">
        <v>20699</v>
      </c>
      <c r="B99" s="5">
        <v>355</v>
      </c>
      <c r="C99" s="15">
        <f t="shared" si="6"/>
        <v>286.34271450897381</v>
      </c>
      <c r="D99" s="4"/>
      <c r="E99" s="4">
        <f t="shared" si="5"/>
        <v>1.2179586968273139</v>
      </c>
      <c r="F99" s="15">
        <f t="shared" si="7"/>
        <v>339.38399852336346</v>
      </c>
      <c r="G99" s="4">
        <f t="shared" si="8"/>
        <v>15.616001476636541</v>
      </c>
    </row>
    <row r="100" spans="1:7" x14ac:dyDescent="0.3">
      <c r="A100" s="2">
        <v>20729</v>
      </c>
      <c r="B100" s="5">
        <v>306</v>
      </c>
      <c r="C100" s="15">
        <f t="shared" si="6"/>
        <v>287.59764260617237</v>
      </c>
      <c r="D100" s="4"/>
      <c r="E100" s="4">
        <f t="shared" si="5"/>
        <v>1.0548603757050179</v>
      </c>
      <c r="F100" s="15">
        <f t="shared" si="7"/>
        <v>299.43839332856118</v>
      </c>
      <c r="G100" s="4">
        <f t="shared" si="8"/>
        <v>6.5616066714388239</v>
      </c>
    </row>
    <row r="101" spans="1:7" x14ac:dyDescent="0.3">
      <c r="A101" s="2">
        <v>20760</v>
      </c>
      <c r="B101" s="5">
        <v>271</v>
      </c>
      <c r="C101" s="15">
        <f t="shared" si="6"/>
        <v>289.95991762965411</v>
      </c>
      <c r="D101" s="4"/>
      <c r="E101" s="4">
        <f t="shared" si="5"/>
        <v>0.91986414758136514</v>
      </c>
      <c r="F101" s="15">
        <f t="shared" si="7"/>
        <v>260.30933115791163</v>
      </c>
      <c r="G101" s="4">
        <f t="shared" si="8"/>
        <v>10.690668842088371</v>
      </c>
    </row>
    <row r="102" spans="1:7" x14ac:dyDescent="0.3">
      <c r="A102" s="2">
        <v>20790</v>
      </c>
      <c r="B102" s="5">
        <v>306</v>
      </c>
      <c r="C102" s="15">
        <f t="shared" si="6"/>
        <v>291.30008216699838</v>
      </c>
      <c r="D102" s="4"/>
      <c r="E102" s="4">
        <f t="shared" si="5"/>
        <v>1.0409722114760995</v>
      </c>
      <c r="F102" s="15">
        <f t="shared" si="7"/>
        <v>299.08822684137448</v>
      </c>
      <c r="G102" s="4">
        <f t="shared" si="8"/>
        <v>6.9117731586255218</v>
      </c>
    </row>
    <row r="103" spans="1:7" x14ac:dyDescent="0.3">
      <c r="A103" s="2">
        <v>20821</v>
      </c>
      <c r="B103" s="5">
        <v>315</v>
      </c>
      <c r="C103" s="15">
        <f t="shared" si="6"/>
        <v>293.13706619393344</v>
      </c>
      <c r="D103" s="4"/>
      <c r="E103" s="4">
        <f t="shared" si="5"/>
        <v>1.0614439316988098</v>
      </c>
      <c r="F103" s="15">
        <f t="shared" si="7"/>
        <v>305.37140016885752</v>
      </c>
      <c r="G103" s="4">
        <f t="shared" si="8"/>
        <v>9.6285998311424805</v>
      </c>
    </row>
    <row r="104" spans="1:7" x14ac:dyDescent="0.3">
      <c r="A104" s="2">
        <v>20852</v>
      </c>
      <c r="B104" s="5">
        <v>301</v>
      </c>
      <c r="C104" s="15">
        <f t="shared" si="6"/>
        <v>293.95110354421655</v>
      </c>
      <c r="D104" s="4"/>
      <c r="E104" s="4">
        <f t="shared" si="5"/>
        <v>1.0183705567408639</v>
      </c>
      <c r="F104" s="15">
        <f t="shared" si="7"/>
        <v>296.8778724272878</v>
      </c>
      <c r="G104" s="4">
        <f t="shared" si="8"/>
        <v>4.122127572712202</v>
      </c>
    </row>
    <row r="105" spans="1:7" x14ac:dyDescent="0.3">
      <c r="A105" s="2">
        <v>20880</v>
      </c>
      <c r="B105" s="5">
        <v>356</v>
      </c>
      <c r="C105" s="15">
        <f t="shared" si="6"/>
        <v>296.00451437032854</v>
      </c>
      <c r="D105" s="4"/>
      <c r="E105" s="4">
        <f t="shared" si="5"/>
        <v>1.1864486095447799</v>
      </c>
      <c r="F105" s="15">
        <f t="shared" si="7"/>
        <v>343.98536123413533</v>
      </c>
      <c r="G105" s="4">
        <f t="shared" si="8"/>
        <v>12.014638765864674</v>
      </c>
    </row>
    <row r="106" spans="1:7" x14ac:dyDescent="0.3">
      <c r="A106" s="2">
        <v>20911</v>
      </c>
      <c r="B106" s="5">
        <v>348</v>
      </c>
      <c r="C106" s="15">
        <f t="shared" si="6"/>
        <v>297.45677437577405</v>
      </c>
      <c r="D106" s="4"/>
      <c r="E106" s="4">
        <f t="shared" si="5"/>
        <v>1.1587130273903745</v>
      </c>
      <c r="F106" s="15">
        <f t="shared" si="7"/>
        <v>339.66759888682174</v>
      </c>
      <c r="G106" s="4">
        <f t="shared" si="8"/>
        <v>8.332401113178264</v>
      </c>
    </row>
    <row r="107" spans="1:7" x14ac:dyDescent="0.3">
      <c r="A107" s="2">
        <v>20941</v>
      </c>
      <c r="B107" s="5">
        <v>355</v>
      </c>
      <c r="C107" s="15">
        <f t="shared" si="6"/>
        <v>299.7528088404211</v>
      </c>
      <c r="D107" s="4"/>
      <c r="E107" s="4">
        <f t="shared" si="5"/>
        <v>1.1667054821049956</v>
      </c>
      <c r="F107" s="15">
        <f t="shared" si="7"/>
        <v>341.80811337622515</v>
      </c>
      <c r="G107" s="4">
        <f t="shared" si="8"/>
        <v>13.191886623774849</v>
      </c>
    </row>
    <row r="108" spans="1:7" x14ac:dyDescent="0.3">
      <c r="A108" s="2">
        <v>20972</v>
      </c>
      <c r="B108" s="5">
        <v>422</v>
      </c>
      <c r="C108" s="15">
        <f t="shared" si="6"/>
        <v>304.24371773697948</v>
      </c>
      <c r="D108" s="4"/>
      <c r="E108" s="4">
        <f t="shared" si="5"/>
        <v>1.3483807524114955</v>
      </c>
      <c r="F108" s="15">
        <f t="shared" si="7"/>
        <v>392.59093259664758</v>
      </c>
      <c r="G108" s="4">
        <f t="shared" si="8"/>
        <v>29.409067403352424</v>
      </c>
    </row>
    <row r="109" spans="1:7" x14ac:dyDescent="0.3">
      <c r="A109" s="2">
        <v>21002</v>
      </c>
      <c r="B109" s="5">
        <v>465</v>
      </c>
      <c r="C109" s="15">
        <f t="shared" si="6"/>
        <v>307.8751823435731</v>
      </c>
      <c r="D109" s="4"/>
      <c r="E109" s="4">
        <f t="shared" si="5"/>
        <v>1.4763276847575171</v>
      </c>
      <c r="F109" s="15">
        <f t="shared" si="7"/>
        <v>438.81163785896422</v>
      </c>
      <c r="G109" s="4">
        <f t="shared" si="8"/>
        <v>26.188362141035782</v>
      </c>
    </row>
    <row r="110" spans="1:7" x14ac:dyDescent="0.3">
      <c r="A110" s="2">
        <v>21033</v>
      </c>
      <c r="B110" s="5">
        <v>467</v>
      </c>
      <c r="C110" s="15">
        <f t="shared" si="6"/>
        <v>313.37567501315908</v>
      </c>
      <c r="D110" s="4"/>
      <c r="E110" s="4">
        <f t="shared" si="5"/>
        <v>1.4413421415348044</v>
      </c>
      <c r="F110" s="15">
        <f t="shared" si="7"/>
        <v>428.70391632095402</v>
      </c>
      <c r="G110" s="4">
        <f t="shared" si="8"/>
        <v>38.296083679045978</v>
      </c>
    </row>
    <row r="111" spans="1:7" x14ac:dyDescent="0.3">
      <c r="A111" s="2">
        <v>21064</v>
      </c>
      <c r="B111" s="5">
        <v>404</v>
      </c>
      <c r="C111" s="15">
        <f t="shared" si="6"/>
        <v>317.04104910207332</v>
      </c>
      <c r="D111" s="4"/>
      <c r="E111" s="4">
        <f t="shared" si="5"/>
        <v>1.2461208181763466</v>
      </c>
      <c r="F111" s="15">
        <f t="shared" si="7"/>
        <v>381.67862875640708</v>
      </c>
      <c r="G111" s="4">
        <f t="shared" si="8"/>
        <v>22.321371243592921</v>
      </c>
    </row>
    <row r="112" spans="1:7" x14ac:dyDescent="0.3">
      <c r="A112" s="2">
        <v>21094</v>
      </c>
      <c r="B112" s="5">
        <v>347</v>
      </c>
      <c r="C112" s="15">
        <f t="shared" si="6"/>
        <v>319.42353689281538</v>
      </c>
      <c r="D112" s="4"/>
      <c r="E112" s="4">
        <f t="shared" si="5"/>
        <v>1.070596172700454</v>
      </c>
      <c r="F112" s="15">
        <f t="shared" si="7"/>
        <v>334.43404016972607</v>
      </c>
      <c r="G112" s="4">
        <f t="shared" si="8"/>
        <v>12.565959830273925</v>
      </c>
    </row>
    <row r="113" spans="1:7" x14ac:dyDescent="0.3">
      <c r="A113" s="2">
        <v>21125</v>
      </c>
      <c r="B113" s="5">
        <v>305</v>
      </c>
      <c r="C113" s="15">
        <f t="shared" si="6"/>
        <v>321.85296966243584</v>
      </c>
      <c r="D113" s="4"/>
      <c r="E113" s="4">
        <f t="shared" si="5"/>
        <v>0.93375091150389133</v>
      </c>
      <c r="F113" s="15">
        <f t="shared" si="7"/>
        <v>293.82625948133438</v>
      </c>
      <c r="G113" s="4">
        <f t="shared" si="8"/>
        <v>11.173740518665625</v>
      </c>
    </row>
    <row r="114" spans="1:7" x14ac:dyDescent="0.3">
      <c r="A114" s="2">
        <v>21155</v>
      </c>
      <c r="B114" s="5">
        <v>336</v>
      </c>
      <c r="C114" s="15">
        <f t="shared" si="6"/>
        <v>322.03741308748806</v>
      </c>
      <c r="D114" s="4"/>
      <c r="E114" s="4">
        <f t="shared" si="5"/>
        <v>1.0421646224958507</v>
      </c>
      <c r="F114" s="15">
        <f t="shared" si="7"/>
        <v>335.03999759965581</v>
      </c>
      <c r="G114" s="4">
        <f t="shared" si="8"/>
        <v>0.96000240034419448</v>
      </c>
    </row>
    <row r="115" spans="1:7" x14ac:dyDescent="0.3">
      <c r="A115" s="2">
        <v>21186</v>
      </c>
      <c r="B115" s="5">
        <v>340</v>
      </c>
      <c r="C115" s="15">
        <f t="shared" si="6"/>
        <v>321.69360634514294</v>
      </c>
      <c r="D115" s="4"/>
      <c r="E115" s="4">
        <f t="shared" si="5"/>
        <v>1.0591751170681087</v>
      </c>
      <c r="F115" s="15">
        <f t="shared" si="7"/>
        <v>341.82465790169709</v>
      </c>
      <c r="G115" s="4">
        <f t="shared" si="8"/>
        <v>1.8246579016970941</v>
      </c>
    </row>
    <row r="116" spans="1:7" x14ac:dyDescent="0.3">
      <c r="A116" s="2">
        <v>21217</v>
      </c>
      <c r="B116" s="5">
        <v>318</v>
      </c>
      <c r="C116" s="15">
        <f t="shared" si="6"/>
        <v>319.80759404242804</v>
      </c>
      <c r="D116" s="4"/>
      <c r="E116" s="4">
        <f t="shared" si="5"/>
        <v>1.0063592134549937</v>
      </c>
      <c r="F116" s="15">
        <f t="shared" si="7"/>
        <v>327.60329699367952</v>
      </c>
      <c r="G116" s="4">
        <f t="shared" si="8"/>
        <v>9.6032969936795212</v>
      </c>
    </row>
    <row r="117" spans="1:7" x14ac:dyDescent="0.3">
      <c r="A117" s="2">
        <v>21245</v>
      </c>
      <c r="B117" s="5">
        <v>362</v>
      </c>
      <c r="C117" s="15">
        <f t="shared" si="6"/>
        <v>316.86852443027016</v>
      </c>
      <c r="D117" s="4"/>
      <c r="E117" s="4">
        <f t="shared" si="5"/>
        <v>1.164439133778957</v>
      </c>
      <c r="F117" s="15">
        <f t="shared" si="7"/>
        <v>379.43527527350017</v>
      </c>
      <c r="G117" s="4">
        <f t="shared" si="8"/>
        <v>17.435275273500167</v>
      </c>
    </row>
    <row r="118" spans="1:7" x14ac:dyDescent="0.3">
      <c r="A118" s="2">
        <v>21276</v>
      </c>
      <c r="B118" s="5">
        <v>348</v>
      </c>
      <c r="C118" s="15">
        <f t="shared" si="6"/>
        <v>313.5614610289947</v>
      </c>
      <c r="D118" s="4"/>
      <c r="E118" s="4">
        <f t="shared" si="5"/>
        <v>1.1342716471717162</v>
      </c>
      <c r="F118" s="15">
        <f t="shared" si="7"/>
        <v>367.15968722731918</v>
      </c>
      <c r="G118" s="4">
        <f t="shared" si="8"/>
        <v>19.159687227319182</v>
      </c>
    </row>
    <row r="119" spans="1:7" x14ac:dyDescent="0.3">
      <c r="A119" s="2">
        <v>21306</v>
      </c>
      <c r="B119" s="5">
        <v>363</v>
      </c>
      <c r="C119" s="15">
        <f t="shared" si="6"/>
        <v>313.07566995269548</v>
      </c>
      <c r="D119" s="4"/>
      <c r="E119" s="4">
        <f t="shared" si="5"/>
        <v>1.1630847912224263</v>
      </c>
      <c r="F119" s="15">
        <f t="shared" si="7"/>
        <v>365.83387555938003</v>
      </c>
      <c r="G119" s="4">
        <f t="shared" si="8"/>
        <v>2.8338755593800329</v>
      </c>
    </row>
    <row r="120" spans="1:7" x14ac:dyDescent="0.3">
      <c r="A120" s="2">
        <v>21337</v>
      </c>
      <c r="B120" s="5">
        <v>435</v>
      </c>
      <c r="C120" s="15">
        <f t="shared" si="6"/>
        <v>314.98237064750464</v>
      </c>
      <c r="D120" s="4"/>
      <c r="E120" s="4">
        <f t="shared" si="5"/>
        <v>1.3647052121722445</v>
      </c>
      <c r="F120" s="15">
        <f t="shared" si="7"/>
        <v>422.14520741254853</v>
      </c>
      <c r="G120" s="4">
        <f t="shared" si="8"/>
        <v>12.85479258745147</v>
      </c>
    </row>
    <row r="121" spans="1:7" x14ac:dyDescent="0.3">
      <c r="A121" s="2">
        <v>21367</v>
      </c>
      <c r="B121" s="5">
        <v>491</v>
      </c>
      <c r="C121" s="15">
        <f t="shared" si="6"/>
        <v>318.50229461435799</v>
      </c>
      <c r="D121" s="4"/>
      <c r="E121" s="4">
        <f t="shared" si="5"/>
        <v>1.5089589171748474</v>
      </c>
      <c r="F121" s="15">
        <f t="shared" si="7"/>
        <v>465.01719399746463</v>
      </c>
      <c r="G121" s="4">
        <f t="shared" si="8"/>
        <v>25.982806002535369</v>
      </c>
    </row>
    <row r="122" spans="1:7" x14ac:dyDescent="0.3">
      <c r="A122" s="2">
        <v>21398</v>
      </c>
      <c r="B122" s="5">
        <v>505</v>
      </c>
      <c r="C122" s="15">
        <f t="shared" si="6"/>
        <v>324.87541301189333</v>
      </c>
      <c r="D122" s="4"/>
      <c r="E122" s="4">
        <f t="shared" si="5"/>
        <v>1.4978920911551663</v>
      </c>
      <c r="F122" s="15">
        <f t="shared" si="7"/>
        <v>459.07077940320795</v>
      </c>
      <c r="G122" s="4">
        <f t="shared" si="8"/>
        <v>45.929220596792049</v>
      </c>
    </row>
    <row r="123" spans="1:7" x14ac:dyDescent="0.3">
      <c r="A123" s="2">
        <v>21429</v>
      </c>
      <c r="B123" s="5">
        <v>404</v>
      </c>
      <c r="C123" s="15">
        <f t="shared" si="6"/>
        <v>324.74155512980133</v>
      </c>
      <c r="D123" s="4"/>
      <c r="E123" s="4">
        <f t="shared" si="5"/>
        <v>1.2450935206782785</v>
      </c>
      <c r="F123" s="15">
        <f t="shared" si="7"/>
        <v>404.834015467759</v>
      </c>
      <c r="G123" s="4">
        <f t="shared" si="8"/>
        <v>0.83401546775900215</v>
      </c>
    </row>
    <row r="124" spans="1:7" x14ac:dyDescent="0.3">
      <c r="A124" s="2">
        <v>21459</v>
      </c>
      <c r="B124" s="5">
        <v>359</v>
      </c>
      <c r="C124" s="15">
        <f t="shared" si="6"/>
        <v>326.85868094254454</v>
      </c>
      <c r="D124" s="4"/>
      <c r="E124" s="4">
        <f t="shared" si="5"/>
        <v>1.0844650825651834</v>
      </c>
      <c r="F124" s="15">
        <f t="shared" si="7"/>
        <v>347.66706603875878</v>
      </c>
      <c r="G124" s="4">
        <f t="shared" si="8"/>
        <v>11.332933961241224</v>
      </c>
    </row>
    <row r="125" spans="1:7" x14ac:dyDescent="0.3">
      <c r="A125" s="2">
        <v>21490</v>
      </c>
      <c r="B125" s="5">
        <v>310</v>
      </c>
      <c r="C125" s="15">
        <f t="shared" si="6"/>
        <v>327.88580898662127</v>
      </c>
      <c r="D125" s="4"/>
      <c r="E125" s="4">
        <f t="shared" si="5"/>
        <v>0.93960100761114329</v>
      </c>
      <c r="F125" s="15">
        <f t="shared" si="7"/>
        <v>305.20459126306054</v>
      </c>
      <c r="G125" s="4">
        <f t="shared" si="8"/>
        <v>4.7954087369394642</v>
      </c>
    </row>
    <row r="126" spans="1:7" x14ac:dyDescent="0.3">
      <c r="A126" s="2">
        <v>21520</v>
      </c>
      <c r="B126" s="5">
        <v>337</v>
      </c>
      <c r="C126" s="15">
        <f t="shared" si="6"/>
        <v>326.98173102377382</v>
      </c>
      <c r="D126" s="4"/>
      <c r="E126" s="4">
        <f t="shared" si="5"/>
        <v>1.0364016212057923</v>
      </c>
      <c r="F126" s="15">
        <f t="shared" si="7"/>
        <v>341.7109903442888</v>
      </c>
      <c r="G126" s="4">
        <f t="shared" si="8"/>
        <v>4.7109903442888026</v>
      </c>
    </row>
    <row r="127" spans="1:7" x14ac:dyDescent="0.3">
      <c r="A127" s="2">
        <v>21551</v>
      </c>
      <c r="B127" s="5">
        <v>360</v>
      </c>
      <c r="C127" s="15">
        <f t="shared" si="6"/>
        <v>329.56281257364986</v>
      </c>
      <c r="D127" s="4"/>
      <c r="E127" s="4">
        <f t="shared" si="5"/>
        <v>1.0757656864433556</v>
      </c>
      <c r="F127" s="15">
        <f t="shared" si="7"/>
        <v>346.33091323623847</v>
      </c>
      <c r="G127" s="4">
        <f t="shared" si="8"/>
        <v>13.669086763761527</v>
      </c>
    </row>
    <row r="128" spans="1:7" x14ac:dyDescent="0.3">
      <c r="A128" s="2">
        <v>21582</v>
      </c>
      <c r="B128" s="5">
        <v>342</v>
      </c>
      <c r="C128" s="15">
        <f t="shared" si="6"/>
        <v>331.61802844808153</v>
      </c>
      <c r="D128" s="4"/>
      <c r="E128" s="4">
        <f t="shared" si="5"/>
        <v>1.0188331156764892</v>
      </c>
      <c r="F128" s="15">
        <f t="shared" si="7"/>
        <v>331.65857284563378</v>
      </c>
      <c r="G128" s="4">
        <f t="shared" si="8"/>
        <v>10.341427154366215</v>
      </c>
    </row>
    <row r="129" spans="1:7" x14ac:dyDescent="0.3">
      <c r="A129" s="2">
        <v>21610</v>
      </c>
      <c r="B129" s="5">
        <v>406</v>
      </c>
      <c r="C129" s="15">
        <f t="shared" si="6"/>
        <v>335.02756521691344</v>
      </c>
      <c r="D129" s="4"/>
      <c r="E129" s="4">
        <f t="shared" si="5"/>
        <v>1.1881398584588236</v>
      </c>
      <c r="F129" s="15">
        <f t="shared" si="7"/>
        <v>386.1490097915696</v>
      </c>
      <c r="G129" s="4">
        <f t="shared" si="8"/>
        <v>19.850990208430403</v>
      </c>
    </row>
    <row r="130" spans="1:7" x14ac:dyDescent="0.3">
      <c r="A130" s="2">
        <v>21641</v>
      </c>
      <c r="B130" s="5">
        <v>396</v>
      </c>
      <c r="C130" s="15">
        <f t="shared" si="6"/>
        <v>337.84659570107431</v>
      </c>
      <c r="D130" s="4"/>
      <c r="E130" s="4">
        <f t="shared" si="5"/>
        <v>1.1532006308665856</v>
      </c>
      <c r="F130" s="15">
        <f t="shared" si="7"/>
        <v>380.01226824651798</v>
      </c>
      <c r="G130" s="4">
        <f t="shared" si="8"/>
        <v>15.987731753482024</v>
      </c>
    </row>
    <row r="131" spans="1:7" x14ac:dyDescent="0.3">
      <c r="A131" s="2">
        <v>21671</v>
      </c>
      <c r="B131" s="5">
        <v>420</v>
      </c>
      <c r="C131" s="15">
        <f t="shared" si="6"/>
        <v>342.49901020739287</v>
      </c>
      <c r="D131" s="4"/>
      <c r="E131" s="4">
        <f t="shared" si="5"/>
        <v>1.1946828536605343</v>
      </c>
      <c r="F131" s="15">
        <f t="shared" si="7"/>
        <v>392.94423722619143</v>
      </c>
      <c r="G131" s="4">
        <f t="shared" si="8"/>
        <v>27.055762773808567</v>
      </c>
    </row>
    <row r="132" spans="1:7" x14ac:dyDescent="0.3">
      <c r="A132" s="2">
        <v>21702</v>
      </c>
      <c r="B132" s="5">
        <v>472</v>
      </c>
      <c r="C132" s="15">
        <f t="shared" si="6"/>
        <v>343.17165592827064</v>
      </c>
      <c r="D132" s="4"/>
      <c r="E132" s="4">
        <f t="shared" si="5"/>
        <v>1.3700550894442713</v>
      </c>
      <c r="F132" s="15">
        <f t="shared" si="7"/>
        <v>467.4101843938638</v>
      </c>
      <c r="G132" s="4">
        <f t="shared" si="8"/>
        <v>4.5898156061361988</v>
      </c>
    </row>
    <row r="133" spans="1:7" x14ac:dyDescent="0.3">
      <c r="A133" s="2">
        <v>21732</v>
      </c>
      <c r="B133" s="5">
        <v>548</v>
      </c>
      <c r="C133" s="15">
        <f t="shared" si="6"/>
        <v>347.17018356504155</v>
      </c>
      <c r="D133" s="4"/>
      <c r="E133" s="4">
        <f t="shared" si="5"/>
        <v>1.5437177427808781</v>
      </c>
      <c r="F133" s="15">
        <f t="shared" si="7"/>
        <v>517.8319303346226</v>
      </c>
      <c r="G133" s="4">
        <f t="shared" si="8"/>
        <v>30.168069665377402</v>
      </c>
    </row>
    <row r="134" spans="1:7" x14ac:dyDescent="0.3">
      <c r="A134" s="2">
        <v>21763</v>
      </c>
      <c r="B134" s="5">
        <v>559</v>
      </c>
      <c r="C134" s="15">
        <f t="shared" si="6"/>
        <v>352.37436722862958</v>
      </c>
      <c r="D134" s="4"/>
      <c r="E134" s="4">
        <f t="shared" si="5"/>
        <v>1.5421365440756003</v>
      </c>
      <c r="F134" s="15">
        <f t="shared" si="7"/>
        <v>520.02347224696302</v>
      </c>
      <c r="G134" s="4">
        <f t="shared" si="8"/>
        <v>38.976527753036976</v>
      </c>
    </row>
    <row r="135" spans="1:7" x14ac:dyDescent="0.3">
      <c r="A135" s="2">
        <v>21794</v>
      </c>
      <c r="B135" s="5">
        <v>463</v>
      </c>
      <c r="C135" s="15">
        <f t="shared" si="6"/>
        <v>356.27141722649782</v>
      </c>
      <c r="D135" s="4"/>
      <c r="E135" s="4">
        <f t="shared" si="5"/>
        <v>1.2723322575933997</v>
      </c>
      <c r="F135" s="15">
        <f t="shared" si="7"/>
        <v>438.73904148947503</v>
      </c>
      <c r="G135" s="4">
        <f t="shared" si="8"/>
        <v>24.260958510524972</v>
      </c>
    </row>
    <row r="136" spans="1:7" x14ac:dyDescent="0.3">
      <c r="A136" s="2">
        <v>21824</v>
      </c>
      <c r="B136" s="5">
        <v>407</v>
      </c>
      <c r="C136" s="15">
        <f t="shared" si="6"/>
        <v>360.0771807192308</v>
      </c>
      <c r="D136" s="4"/>
      <c r="E136" s="4">
        <f t="shared" si="5"/>
        <v>1.1073891546328793</v>
      </c>
      <c r="F136" s="15">
        <f t="shared" si="7"/>
        <v>386.36391189814884</v>
      </c>
      <c r="G136" s="4">
        <f t="shared" si="8"/>
        <v>20.636088101851158</v>
      </c>
    </row>
    <row r="137" spans="1:7" x14ac:dyDescent="0.3">
      <c r="A137" s="2">
        <v>21855</v>
      </c>
      <c r="B137" s="5">
        <v>362</v>
      </c>
      <c r="C137" s="15">
        <f t="shared" si="6"/>
        <v>365.11572750380969</v>
      </c>
      <c r="D137" s="4"/>
      <c r="E137" s="4">
        <f t="shared" si="5"/>
        <v>0.96553373676555532</v>
      </c>
      <c r="F137" s="15">
        <f t="shared" si="7"/>
        <v>338.32888182156898</v>
      </c>
      <c r="G137" s="4">
        <f t="shared" si="8"/>
        <v>23.671118178431016</v>
      </c>
    </row>
    <row r="138" spans="1:7" x14ac:dyDescent="0.3">
      <c r="A138" s="2">
        <v>21885</v>
      </c>
      <c r="B138" s="5">
        <v>405</v>
      </c>
      <c r="C138" s="15">
        <f t="shared" si="6"/>
        <v>370.24761219854406</v>
      </c>
      <c r="D138" s="4"/>
      <c r="E138" s="4">
        <f t="shared" si="5"/>
        <v>1.0651320893694154</v>
      </c>
      <c r="F138" s="15">
        <f t="shared" si="7"/>
        <v>378.40653191268063</v>
      </c>
      <c r="G138" s="4">
        <f t="shared" si="8"/>
        <v>26.593468087319366</v>
      </c>
    </row>
    <row r="139" spans="1:7" x14ac:dyDescent="0.3">
      <c r="A139" s="2">
        <v>21916</v>
      </c>
      <c r="B139" s="5">
        <v>417</v>
      </c>
      <c r="C139" s="15">
        <f t="shared" si="6"/>
        <v>373.72426581277972</v>
      </c>
      <c r="D139" s="4"/>
      <c r="E139" s="4">
        <f t="shared" si="5"/>
        <v>1.0957807885064237</v>
      </c>
      <c r="F139" s="15">
        <f t="shared" si="7"/>
        <v>398.29967669078007</v>
      </c>
      <c r="G139" s="4">
        <f t="shared" si="8"/>
        <v>18.700323309219925</v>
      </c>
    </row>
    <row r="140" spans="1:7" x14ac:dyDescent="0.3">
      <c r="A140" s="2">
        <v>21947</v>
      </c>
      <c r="B140" s="5">
        <v>391</v>
      </c>
      <c r="C140" s="15">
        <f t="shared" si="6"/>
        <v>375.73388676061467</v>
      </c>
      <c r="D140" s="4"/>
      <c r="E140" s="4">
        <f t="shared" si="5"/>
        <v>1.0297316182803595</v>
      </c>
      <c r="F140" s="15">
        <f t="shared" si="7"/>
        <v>380.76265814194278</v>
      </c>
      <c r="G140" s="4">
        <f t="shared" si="8"/>
        <v>10.237341858057221</v>
      </c>
    </row>
    <row r="141" spans="1:7" x14ac:dyDescent="0.3">
      <c r="A141" s="2">
        <v>21976</v>
      </c>
      <c r="B141" s="5">
        <v>419</v>
      </c>
      <c r="C141" s="15">
        <f t="shared" si="6"/>
        <v>371.11752668504016</v>
      </c>
      <c r="D141" s="4"/>
      <c r="E141" s="4">
        <f t="shared" si="5"/>
        <v>1.1585811283401948</v>
      </c>
      <c r="F141" s="15">
        <f t="shared" si="7"/>
        <v>446.42440703394038</v>
      </c>
      <c r="G141" s="4">
        <f t="shared" si="8"/>
        <v>27.424407033940383</v>
      </c>
    </row>
    <row r="142" spans="1:7" x14ac:dyDescent="0.3">
      <c r="A142" s="2">
        <v>22007</v>
      </c>
      <c r="B142" s="5">
        <v>461</v>
      </c>
      <c r="C142" s="15">
        <f t="shared" si="6"/>
        <v>376.84541708280142</v>
      </c>
      <c r="D142" s="4"/>
      <c r="E142" s="4">
        <f t="shared" si="5"/>
        <v>1.1882569511549739</v>
      </c>
      <c r="F142" s="15">
        <f t="shared" si="7"/>
        <v>427.97296589883524</v>
      </c>
      <c r="G142" s="4">
        <f t="shared" si="8"/>
        <v>33.027034101164759</v>
      </c>
    </row>
    <row r="143" spans="1:7" x14ac:dyDescent="0.3">
      <c r="A143" s="2">
        <v>22037</v>
      </c>
      <c r="B143" s="5">
        <v>472</v>
      </c>
      <c r="C143" s="15">
        <f t="shared" si="6"/>
        <v>380.49312018055025</v>
      </c>
      <c r="D143" s="4"/>
      <c r="E143" s="4">
        <f t="shared" si="5"/>
        <v>1.2175891724084633</v>
      </c>
      <c r="F143" s="15">
        <f t="shared" si="7"/>
        <v>450.21075826937545</v>
      </c>
      <c r="G143" s="4">
        <f t="shared" si="8"/>
        <v>21.789241730624553</v>
      </c>
    </row>
    <row r="144" spans="1:7" x14ac:dyDescent="0.3">
      <c r="A144" s="2">
        <v>22068</v>
      </c>
      <c r="B144" s="5">
        <v>535</v>
      </c>
      <c r="C144" s="15">
        <f t="shared" si="6"/>
        <v>382.49354546325401</v>
      </c>
      <c r="D144" s="4"/>
      <c r="E144" s="4">
        <f t="shared" si="5"/>
        <v>1.3843857513449938</v>
      </c>
      <c r="F144" s="15">
        <f t="shared" si="7"/>
        <v>521.2965358018937</v>
      </c>
      <c r="G144" s="4">
        <f t="shared" si="8"/>
        <v>13.703464198106303</v>
      </c>
    </row>
    <row r="145" spans="1:8" x14ac:dyDescent="0.3">
      <c r="A145" s="2">
        <v>22098</v>
      </c>
      <c r="B145" s="5">
        <v>622</v>
      </c>
      <c r="C145" s="15">
        <f t="shared" si="6"/>
        <v>386.57951616828683</v>
      </c>
      <c r="D145" s="4"/>
      <c r="E145" s="4">
        <f t="shared" si="5"/>
        <v>1.5763505399676605</v>
      </c>
      <c r="F145" s="15">
        <f t="shared" si="7"/>
        <v>590.46207263078963</v>
      </c>
      <c r="G145" s="4">
        <f t="shared" si="8"/>
        <v>31.537927369210365</v>
      </c>
    </row>
    <row r="146" spans="1:8" x14ac:dyDescent="0.3">
      <c r="A146" s="2">
        <v>22129</v>
      </c>
      <c r="B146" s="5">
        <v>606</v>
      </c>
      <c r="C146" s="15">
        <f t="shared" si="6"/>
        <v>387.8558753809167</v>
      </c>
      <c r="D146" s="4"/>
      <c r="E146" s="4">
        <f t="shared" si="5"/>
        <v>1.5522862945891434</v>
      </c>
      <c r="F146" s="15">
        <f t="shared" si="7"/>
        <v>596.15839907417956</v>
      </c>
      <c r="G146" s="4">
        <f t="shared" si="8"/>
        <v>9.841600925820444</v>
      </c>
    </row>
    <row r="147" spans="1:8" x14ac:dyDescent="0.3">
      <c r="A147" s="2">
        <v>22160</v>
      </c>
      <c r="B147" s="5">
        <v>508</v>
      </c>
      <c r="C147" s="15">
        <f t="shared" si="6"/>
        <v>390.13805574207424</v>
      </c>
      <c r="D147" s="4"/>
      <c r="E147" s="4">
        <f t="shared" si="5"/>
        <v>1.2872177149252855</v>
      </c>
      <c r="F147" s="15">
        <f t="shared" si="7"/>
        <v>493.48154154426607</v>
      </c>
      <c r="G147" s="4">
        <f t="shared" si="8"/>
        <v>14.518458455733935</v>
      </c>
    </row>
    <row r="148" spans="1:8" x14ac:dyDescent="0.3">
      <c r="A148" s="2">
        <v>22190</v>
      </c>
      <c r="B148" s="5">
        <v>461</v>
      </c>
      <c r="C148" s="15">
        <f t="shared" si="6"/>
        <v>395.36934198693041</v>
      </c>
      <c r="D148" s="4"/>
      <c r="E148" s="4">
        <f t="shared" ref="E148:E150" si="9" xml:space="preserve"> ($B$3*B148)/C148+(1-$B$3)*E136</f>
        <v>1.1366937518139393</v>
      </c>
      <c r="F148" s="15">
        <f t="shared" si="7"/>
        <v>432.03465173833075</v>
      </c>
      <c r="G148" s="4">
        <f t="shared" si="8"/>
        <v>28.965348261669249</v>
      </c>
    </row>
    <row r="149" spans="1:8" x14ac:dyDescent="0.3">
      <c r="A149" s="2">
        <v>22221</v>
      </c>
      <c r="B149" s="5">
        <v>390</v>
      </c>
      <c r="C149" s="15">
        <f t="shared" ref="C149:C150" si="10" xml:space="preserve"> ($B$1*B149/E137)+(1-$B$1)*(C148+D148)</f>
        <v>397.07980771472205</v>
      </c>
      <c r="D149" s="4"/>
      <c r="E149" s="4">
        <f t="shared" si="9"/>
        <v>0.973852026105267</v>
      </c>
      <c r="F149" s="15">
        <f t="shared" ref="F149:F150" si="11" xml:space="preserve"> (C148+D148)*E137</f>
        <v>381.74243817117969</v>
      </c>
      <c r="G149" s="4">
        <f t="shared" ref="G149:G212" si="12" xml:space="preserve"> ABS(F149-B149)</f>
        <v>8.2575618288203145</v>
      </c>
    </row>
    <row r="150" spans="1:8" x14ac:dyDescent="0.3">
      <c r="A150" s="2">
        <v>22251</v>
      </c>
      <c r="B150" s="5">
        <v>432</v>
      </c>
      <c r="C150" s="15">
        <f t="shared" si="10"/>
        <v>398.78054602742748</v>
      </c>
      <c r="D150" s="4"/>
      <c r="E150" s="4">
        <f t="shared" si="9"/>
        <v>1.0742173417495948</v>
      </c>
      <c r="F150" s="15">
        <f t="shared" si="11"/>
        <v>422.94244523758761</v>
      </c>
      <c r="G150" s="4">
        <f t="shared" si="12"/>
        <v>9.0575547624123942</v>
      </c>
      <c r="H150" s="5" t="s">
        <v>12</v>
      </c>
    </row>
    <row r="151" spans="1:8" x14ac:dyDescent="0.3">
      <c r="A151" s="2">
        <f>EDATE(A150,1)</f>
        <v>22282</v>
      </c>
      <c r="C151" s="4"/>
      <c r="D151" s="4"/>
      <c r="E151" s="4"/>
      <c r="F151" s="4"/>
      <c r="G151" s="4"/>
      <c r="H151" s="5">
        <v>1</v>
      </c>
    </row>
    <row r="152" spans="1:8" x14ac:dyDescent="0.3">
      <c r="A152" s="2">
        <f t="shared" ref="A152:A168" si="13">EDATE(A151,1)</f>
        <v>22313</v>
      </c>
      <c r="C152" s="4"/>
      <c r="D152" s="4"/>
      <c r="E152" s="4"/>
      <c r="F152" s="4"/>
      <c r="G152" s="4"/>
      <c r="H152" s="5">
        <v>2</v>
      </c>
    </row>
    <row r="153" spans="1:8" x14ac:dyDescent="0.3">
      <c r="A153" s="2">
        <f t="shared" si="13"/>
        <v>22341</v>
      </c>
      <c r="C153" s="4"/>
      <c r="D153" s="4"/>
      <c r="E153" s="4"/>
      <c r="F153" s="4"/>
      <c r="G153" s="4"/>
      <c r="H153" s="5">
        <v>3</v>
      </c>
    </row>
    <row r="154" spans="1:8" x14ac:dyDescent="0.3">
      <c r="A154" s="2">
        <f t="shared" si="13"/>
        <v>22372</v>
      </c>
      <c r="C154" s="4"/>
      <c r="D154" s="4"/>
      <c r="E154" s="4"/>
      <c r="F154" s="4"/>
      <c r="G154" s="4"/>
      <c r="H154" s="5">
        <v>4</v>
      </c>
    </row>
    <row r="155" spans="1:8" x14ac:dyDescent="0.3">
      <c r="A155" s="2">
        <f t="shared" si="13"/>
        <v>22402</v>
      </c>
      <c r="C155" s="4"/>
      <c r="D155" s="4"/>
      <c r="E155" s="4"/>
      <c r="F155" s="4"/>
      <c r="G155" s="4"/>
      <c r="H155" s="5">
        <v>5</v>
      </c>
    </row>
    <row r="156" spans="1:8" x14ac:dyDescent="0.3">
      <c r="A156" s="2">
        <f t="shared" si="13"/>
        <v>22433</v>
      </c>
      <c r="C156" s="4"/>
      <c r="D156" s="4"/>
      <c r="E156" s="4"/>
      <c r="F156" s="4"/>
      <c r="G156" s="4"/>
      <c r="H156" s="5">
        <v>6</v>
      </c>
    </row>
    <row r="157" spans="1:8" x14ac:dyDescent="0.3">
      <c r="A157" s="2">
        <f t="shared" si="13"/>
        <v>22463</v>
      </c>
      <c r="C157" s="4"/>
      <c r="D157" s="4"/>
      <c r="E157" s="4"/>
      <c r="F157" s="4"/>
      <c r="G157" s="4"/>
      <c r="H157" s="5">
        <v>7</v>
      </c>
    </row>
    <row r="158" spans="1:8" x14ac:dyDescent="0.3">
      <c r="A158" s="2">
        <f t="shared" si="13"/>
        <v>22494</v>
      </c>
      <c r="C158" s="4"/>
      <c r="D158" s="4"/>
      <c r="E158" s="4"/>
      <c r="F158" s="4"/>
      <c r="G158" s="4"/>
      <c r="H158" s="5">
        <v>8</v>
      </c>
    </row>
    <row r="159" spans="1:8" x14ac:dyDescent="0.3">
      <c r="A159" s="2">
        <f t="shared" si="13"/>
        <v>22525</v>
      </c>
      <c r="C159" s="4"/>
      <c r="D159" s="4"/>
      <c r="E159" s="4"/>
      <c r="F159" s="4"/>
      <c r="G159" s="4"/>
      <c r="H159" s="5">
        <v>9</v>
      </c>
    </row>
    <row r="160" spans="1:8" x14ac:dyDescent="0.3">
      <c r="A160" s="2">
        <f t="shared" si="13"/>
        <v>22555</v>
      </c>
      <c r="C160" s="4"/>
      <c r="D160" s="4"/>
      <c r="E160" s="4"/>
      <c r="F160" s="4"/>
      <c r="G160" s="4"/>
      <c r="H160" s="5">
        <v>10</v>
      </c>
    </row>
    <row r="161" spans="1:8" x14ac:dyDescent="0.3">
      <c r="A161" s="2">
        <f t="shared" si="13"/>
        <v>22586</v>
      </c>
      <c r="C161" s="4"/>
      <c r="D161" s="4"/>
      <c r="E161" s="4"/>
      <c r="F161" s="4"/>
      <c r="G161" s="4"/>
      <c r="H161" s="5">
        <v>11</v>
      </c>
    </row>
    <row r="162" spans="1:8" x14ac:dyDescent="0.3">
      <c r="A162" s="2">
        <f t="shared" si="13"/>
        <v>22616</v>
      </c>
      <c r="C162" s="4"/>
      <c r="D162" s="4"/>
      <c r="E162" s="4"/>
      <c r="F162" s="4"/>
      <c r="G162" s="4"/>
      <c r="H162" s="5">
        <v>12</v>
      </c>
    </row>
    <row r="163" spans="1:8" x14ac:dyDescent="0.3">
      <c r="A163" s="2">
        <f t="shared" si="13"/>
        <v>22647</v>
      </c>
      <c r="F163" s="4"/>
      <c r="G163" s="4"/>
      <c r="H163" s="5">
        <v>13</v>
      </c>
    </row>
    <row r="164" spans="1:8" x14ac:dyDescent="0.3">
      <c r="A164" s="2">
        <f t="shared" si="13"/>
        <v>22678</v>
      </c>
      <c r="F164" s="4"/>
      <c r="G164" s="4"/>
      <c r="H164" s="5">
        <v>14</v>
      </c>
    </row>
    <row r="165" spans="1:8" x14ac:dyDescent="0.3">
      <c r="A165" s="2">
        <f t="shared" si="13"/>
        <v>22706</v>
      </c>
      <c r="F165" s="4"/>
      <c r="G165" s="4"/>
      <c r="H165" s="5">
        <v>15</v>
      </c>
    </row>
    <row r="166" spans="1:8" x14ac:dyDescent="0.3">
      <c r="A166" s="2">
        <f t="shared" si="13"/>
        <v>22737</v>
      </c>
      <c r="F166" s="4"/>
      <c r="G166" s="4"/>
      <c r="H166" s="5">
        <v>16</v>
      </c>
    </row>
    <row r="167" spans="1:8" x14ac:dyDescent="0.3">
      <c r="A167" s="2">
        <f t="shared" si="13"/>
        <v>22767</v>
      </c>
      <c r="F167" s="4"/>
      <c r="G167" s="4"/>
      <c r="H167" s="5">
        <v>17</v>
      </c>
    </row>
    <row r="168" spans="1:8" x14ac:dyDescent="0.3">
      <c r="A168" s="2">
        <f t="shared" si="13"/>
        <v>22798</v>
      </c>
      <c r="F168" s="4"/>
      <c r="G168" s="4"/>
      <c r="H168" s="5">
        <v>18</v>
      </c>
    </row>
    <row r="169" spans="1:8" x14ac:dyDescent="0.3">
      <c r="G169" s="4"/>
    </row>
    <row r="170" spans="1:8" x14ac:dyDescent="0.3">
      <c r="G170" s="4"/>
    </row>
    <row r="171" spans="1:8" x14ac:dyDescent="0.3">
      <c r="G171" s="4"/>
    </row>
    <row r="172" spans="1:8" x14ac:dyDescent="0.3">
      <c r="G172" s="4"/>
    </row>
    <row r="173" spans="1:8" x14ac:dyDescent="0.3">
      <c r="G173" s="4"/>
    </row>
    <row r="174" spans="1:8" x14ac:dyDescent="0.3">
      <c r="G174" s="4"/>
    </row>
    <row r="175" spans="1:8" x14ac:dyDescent="0.3">
      <c r="G175" s="4"/>
    </row>
    <row r="176" spans="1:8" x14ac:dyDescent="0.3">
      <c r="G176" s="4"/>
    </row>
    <row r="177" spans="7:7" x14ac:dyDescent="0.3">
      <c r="G177" s="4"/>
    </row>
    <row r="178" spans="7:7" x14ac:dyDescent="0.3">
      <c r="G178" s="4"/>
    </row>
    <row r="179" spans="7:7" x14ac:dyDescent="0.3">
      <c r="G179" s="4"/>
    </row>
    <row r="180" spans="7:7" x14ac:dyDescent="0.3">
      <c r="G180" s="4"/>
    </row>
    <row r="181" spans="7:7" x14ac:dyDescent="0.3">
      <c r="G181" s="4"/>
    </row>
    <row r="182" spans="7:7" x14ac:dyDescent="0.3">
      <c r="G182" s="4"/>
    </row>
    <row r="183" spans="7:7" x14ac:dyDescent="0.3">
      <c r="G183" s="4"/>
    </row>
    <row r="184" spans="7:7" x14ac:dyDescent="0.3">
      <c r="G184" s="4"/>
    </row>
    <row r="185" spans="7:7" x14ac:dyDescent="0.3">
      <c r="G185" s="4"/>
    </row>
    <row r="186" spans="7:7" x14ac:dyDescent="0.3">
      <c r="G186" s="4"/>
    </row>
    <row r="187" spans="7:7" x14ac:dyDescent="0.3">
      <c r="G187" s="4"/>
    </row>
    <row r="188" spans="7:7" x14ac:dyDescent="0.3">
      <c r="G188" s="4"/>
    </row>
    <row r="189" spans="7:7" x14ac:dyDescent="0.3">
      <c r="G189" s="4"/>
    </row>
    <row r="190" spans="7:7" x14ac:dyDescent="0.3">
      <c r="G190" s="4"/>
    </row>
    <row r="191" spans="7:7" x14ac:dyDescent="0.3">
      <c r="G191" s="4"/>
    </row>
    <row r="192" spans="7:7" x14ac:dyDescent="0.3">
      <c r="G192" s="4"/>
    </row>
    <row r="193" spans="7:7" x14ac:dyDescent="0.3">
      <c r="G193" s="4"/>
    </row>
    <row r="194" spans="7:7" x14ac:dyDescent="0.3">
      <c r="G194" s="4"/>
    </row>
    <row r="195" spans="7:7" x14ac:dyDescent="0.3">
      <c r="G195" s="4"/>
    </row>
    <row r="196" spans="7:7" x14ac:dyDescent="0.3">
      <c r="G196" s="4"/>
    </row>
    <row r="197" spans="7:7" x14ac:dyDescent="0.3">
      <c r="G197" s="4"/>
    </row>
    <row r="198" spans="7:7" x14ac:dyDescent="0.3">
      <c r="G198" s="4"/>
    </row>
    <row r="199" spans="7:7" x14ac:dyDescent="0.3">
      <c r="G199" s="4"/>
    </row>
    <row r="200" spans="7:7" x14ac:dyDescent="0.3">
      <c r="G200" s="4"/>
    </row>
    <row r="201" spans="7:7" x14ac:dyDescent="0.3">
      <c r="G201" s="4"/>
    </row>
    <row r="202" spans="7:7" x14ac:dyDescent="0.3">
      <c r="G202" s="4"/>
    </row>
    <row r="203" spans="7:7" x14ac:dyDescent="0.3">
      <c r="G203" s="4"/>
    </row>
    <row r="204" spans="7:7" x14ac:dyDescent="0.3">
      <c r="G204" s="4"/>
    </row>
    <row r="205" spans="7:7" x14ac:dyDescent="0.3">
      <c r="G205" s="4"/>
    </row>
    <row r="206" spans="7:7" x14ac:dyDescent="0.3">
      <c r="G206" s="4"/>
    </row>
    <row r="207" spans="7:7" x14ac:dyDescent="0.3">
      <c r="G207" s="4"/>
    </row>
    <row r="208" spans="7:7" x14ac:dyDescent="0.3">
      <c r="G208" s="4"/>
    </row>
    <row r="209" spans="7:7" x14ac:dyDescent="0.3">
      <c r="G209" s="4"/>
    </row>
    <row r="210" spans="7:7" x14ac:dyDescent="0.3">
      <c r="G210" s="4"/>
    </row>
    <row r="211" spans="7:7" x14ac:dyDescent="0.3">
      <c r="G211" s="4"/>
    </row>
    <row r="212" spans="7:7" x14ac:dyDescent="0.3">
      <c r="G212" s="4"/>
    </row>
    <row r="213" spans="7:7" x14ac:dyDescent="0.3">
      <c r="G213" s="4"/>
    </row>
    <row r="214" spans="7:7" x14ac:dyDescent="0.3">
      <c r="G214" s="4"/>
    </row>
    <row r="215" spans="7:7" x14ac:dyDescent="0.3">
      <c r="G215" s="4"/>
    </row>
    <row r="216" spans="7:7" x14ac:dyDescent="0.3">
      <c r="G216" s="4"/>
    </row>
    <row r="217" spans="7:7" x14ac:dyDescent="0.3">
      <c r="G217" s="4"/>
    </row>
    <row r="218" spans="7:7" x14ac:dyDescent="0.3">
      <c r="G218" s="4"/>
    </row>
    <row r="219" spans="7:7" x14ac:dyDescent="0.3">
      <c r="G219" s="4"/>
    </row>
    <row r="220" spans="7:7" x14ac:dyDescent="0.3">
      <c r="G220" s="4"/>
    </row>
    <row r="221" spans="7:7" x14ac:dyDescent="0.3">
      <c r="G221" s="4"/>
    </row>
    <row r="222" spans="7:7" x14ac:dyDescent="0.3">
      <c r="G222" s="4"/>
    </row>
    <row r="223" spans="7:7" x14ac:dyDescent="0.3">
      <c r="G223" s="4"/>
    </row>
    <row r="224" spans="7:7" x14ac:dyDescent="0.3">
      <c r="G224" s="4"/>
    </row>
    <row r="225" spans="7:7" x14ac:dyDescent="0.3">
      <c r="G225" s="4"/>
    </row>
    <row r="226" spans="7:7" x14ac:dyDescent="0.3">
      <c r="G226" s="4"/>
    </row>
    <row r="227" spans="7:7" x14ac:dyDescent="0.3">
      <c r="G227" s="4"/>
    </row>
    <row r="228" spans="7:7" x14ac:dyDescent="0.3">
      <c r="G228" s="4"/>
    </row>
    <row r="229" spans="7:7" x14ac:dyDescent="0.3">
      <c r="G229" s="4"/>
    </row>
    <row r="230" spans="7:7" x14ac:dyDescent="0.3">
      <c r="G230" s="4"/>
    </row>
    <row r="231" spans="7:7" x14ac:dyDescent="0.3">
      <c r="G231" s="4"/>
    </row>
    <row r="232" spans="7:7" x14ac:dyDescent="0.3">
      <c r="G232" s="4"/>
    </row>
    <row r="233" spans="7:7" x14ac:dyDescent="0.3">
      <c r="G233" s="4"/>
    </row>
    <row r="234" spans="7:7" x14ac:dyDescent="0.3">
      <c r="G234" s="4"/>
    </row>
    <row r="235" spans="7:7" x14ac:dyDescent="0.3">
      <c r="G235" s="4"/>
    </row>
    <row r="236" spans="7:7" x14ac:dyDescent="0.3">
      <c r="G236" s="4"/>
    </row>
    <row r="237" spans="7:7" x14ac:dyDescent="0.3">
      <c r="G237" s="4"/>
    </row>
    <row r="238" spans="7:7" x14ac:dyDescent="0.3">
      <c r="G238" s="4"/>
    </row>
    <row r="239" spans="7:7" x14ac:dyDescent="0.3">
      <c r="G239" s="4"/>
    </row>
    <row r="240" spans="7:7" x14ac:dyDescent="0.3">
      <c r="G240" s="4"/>
    </row>
    <row r="241" spans="7:7" x14ac:dyDescent="0.3">
      <c r="G241" s="4"/>
    </row>
    <row r="242" spans="7:7" x14ac:dyDescent="0.3">
      <c r="G242" s="4"/>
    </row>
    <row r="243" spans="7:7" x14ac:dyDescent="0.3">
      <c r="G243" s="4"/>
    </row>
    <row r="244" spans="7:7" x14ac:dyDescent="0.3">
      <c r="G244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AirPass</vt:lpstr>
      <vt:lpstr>HoltWinters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Manoj Yadav</cp:lastModifiedBy>
  <dcterms:created xsi:type="dcterms:W3CDTF">2021-07-03T15:15:18Z</dcterms:created>
  <dcterms:modified xsi:type="dcterms:W3CDTF">2021-07-17T08:24:38Z</dcterms:modified>
</cp:coreProperties>
</file>