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oj Yadav\Desktop\"/>
    </mc:Choice>
  </mc:AlternateContent>
  <xr:revisionPtr revIDLastSave="0" documentId="13_ncr:1_{2B05F14D-51A7-4726-97E3-735DE16EDC0B}" xr6:coauthVersionLast="46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xpo-smothing" sheetId="2" r:id="rId1"/>
    <sheet name="Seasonal" sheetId="1" r:id="rId2"/>
  </sheets>
  <definedNames>
    <definedName name="solver_adj" localSheetId="0" hidden="1">'Expo-smothing'!$H$1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'Expo-smothing'!$H$1</definedName>
    <definedName name="solver_lhs1" localSheetId="1" hidden="1">Seasonal!$M$2</definedName>
    <definedName name="solver_lhs2" localSheetId="0" hidden="1">'Expo-smothing'!$H$2</definedName>
    <definedName name="solver_lhs2" localSheetId="1" hidden="1">Seasonal!$M$3</definedName>
    <definedName name="solver_lhs3" localSheetId="1" hidden="1">Seasonal!$M$4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3</definedName>
    <definedName name="solver_nwt" localSheetId="0" hidden="1">1</definedName>
    <definedName name="solver_nwt" localSheetId="1" hidden="1">1</definedName>
    <definedName name="solver_opt" localSheetId="0" hidden="1">'Expo-smothing'!$E$73</definedName>
    <definedName name="solver_opt" localSheetId="1" hidden="1">Seasonal!$R$2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1</definedName>
    <definedName name="solver_rel2" localSheetId="0" hidden="1">3</definedName>
    <definedName name="solver_rel2" localSheetId="1" hidden="1">1</definedName>
    <definedName name="solver_rel3" localSheetId="1" hidden="1">1</definedName>
    <definedName name="solver_rhs1" localSheetId="0" hidden="1">1</definedName>
    <definedName name="solver_rhs1" localSheetId="1" hidden="1">1</definedName>
    <definedName name="solver_rhs2" localSheetId="0" hidden="1">0</definedName>
    <definedName name="solver_rhs2" localSheetId="1" hidden="1">1</definedName>
    <definedName name="solver_rhs3" localSheetId="1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81029"/>
</workbook>
</file>

<file path=xl/calcChain.xml><?xml version="1.0" encoding="utf-8"?>
<calcChain xmlns="http://schemas.openxmlformats.org/spreadsheetml/2006/main">
  <c r="E2" i="2" l="1"/>
  <c r="H2" i="2"/>
  <c r="C2" i="2"/>
  <c r="C3" i="2" l="1"/>
  <c r="C4" i="2" l="1"/>
  <c r="D3" i="2"/>
  <c r="E3" i="2" l="1"/>
  <c r="C5" i="2"/>
  <c r="D4" i="2"/>
  <c r="E4" i="2" s="1"/>
  <c r="R3" i="1"/>
  <c r="D5" i="2" l="1"/>
  <c r="E5" i="2" s="1"/>
  <c r="C6" i="2"/>
  <c r="R2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E7" i="1"/>
  <c r="E8" i="1"/>
  <c r="E9" i="1"/>
  <c r="E10" i="1"/>
  <c r="E6" i="1"/>
  <c r="D8" i="1"/>
  <c r="D7" i="1"/>
  <c r="C8" i="1" s="1"/>
  <c r="C9" i="1" s="1"/>
  <c r="D9" i="1" s="1"/>
  <c r="C7" i="1"/>
  <c r="F6" i="1"/>
  <c r="D6" i="1"/>
  <c r="C6" i="1"/>
  <c r="E3" i="1"/>
  <c r="E4" i="1"/>
  <c r="E5" i="1"/>
  <c r="E2" i="1"/>
  <c r="D6" i="2" l="1"/>
  <c r="E6" i="2" s="1"/>
  <c r="C7" i="2"/>
  <c r="C10" i="1"/>
  <c r="D7" i="2" l="1"/>
  <c r="E7" i="2" s="1"/>
  <c r="C8" i="2"/>
  <c r="D10" i="1"/>
  <c r="C11" i="1" s="1"/>
  <c r="E11" i="1" s="1"/>
  <c r="D8" i="2" l="1"/>
  <c r="E8" i="2" s="1"/>
  <c r="C9" i="2"/>
  <c r="D11" i="1"/>
  <c r="C12" i="1" s="1"/>
  <c r="E12" i="1" s="1"/>
  <c r="D9" i="2" l="1"/>
  <c r="E9" i="2" s="1"/>
  <c r="C10" i="2"/>
  <c r="D12" i="1"/>
  <c r="C13" i="1" s="1"/>
  <c r="E13" i="1" s="1"/>
  <c r="D10" i="2" l="1"/>
  <c r="E10" i="2" s="1"/>
  <c r="C11" i="2"/>
  <c r="D13" i="1"/>
  <c r="C14" i="1" s="1"/>
  <c r="E14" i="1" s="1"/>
  <c r="D11" i="2" l="1"/>
  <c r="E11" i="2" s="1"/>
  <c r="C12" i="2"/>
  <c r="D14" i="1"/>
  <c r="C15" i="1" s="1"/>
  <c r="E15" i="1" s="1"/>
  <c r="D12" i="2" l="1"/>
  <c r="E12" i="2" s="1"/>
  <c r="C13" i="2"/>
  <c r="D15" i="1"/>
  <c r="C16" i="1" s="1"/>
  <c r="E16" i="1" s="1"/>
  <c r="D13" i="2" l="1"/>
  <c r="E13" i="2" s="1"/>
  <c r="C14" i="2"/>
  <c r="D16" i="1"/>
  <c r="C17" i="1" s="1"/>
  <c r="E17" i="1" s="1"/>
  <c r="D14" i="2" l="1"/>
  <c r="E14" i="2" s="1"/>
  <c r="C15" i="2"/>
  <c r="D17" i="1"/>
  <c r="C18" i="1" s="1"/>
  <c r="E18" i="1" s="1"/>
  <c r="D15" i="2" l="1"/>
  <c r="E15" i="2" s="1"/>
  <c r="C16" i="2"/>
  <c r="D18" i="1"/>
  <c r="C19" i="1" s="1"/>
  <c r="E19" i="1" s="1"/>
  <c r="D16" i="2" l="1"/>
  <c r="E16" i="2" s="1"/>
  <c r="C17" i="2"/>
  <c r="D19" i="1"/>
  <c r="C20" i="1" s="1"/>
  <c r="E20" i="1" s="1"/>
  <c r="D17" i="2" l="1"/>
  <c r="E17" i="2" s="1"/>
  <c r="C18" i="2"/>
  <c r="D20" i="1"/>
  <c r="C21" i="1" s="1"/>
  <c r="E21" i="1" s="1"/>
  <c r="D18" i="2" l="1"/>
  <c r="E18" i="2" s="1"/>
  <c r="C19" i="2"/>
  <c r="D21" i="1"/>
  <c r="C22" i="1" s="1"/>
  <c r="E22" i="1" s="1"/>
  <c r="D19" i="2" l="1"/>
  <c r="E19" i="2" s="1"/>
  <c r="C20" i="2"/>
  <c r="D22" i="1"/>
  <c r="C23" i="1" s="1"/>
  <c r="E23" i="1" s="1"/>
  <c r="D20" i="2" l="1"/>
  <c r="E20" i="2" s="1"/>
  <c r="C21" i="2"/>
  <c r="D23" i="1"/>
  <c r="C24" i="1" s="1"/>
  <c r="E24" i="1" s="1"/>
  <c r="D21" i="2" l="1"/>
  <c r="E21" i="2" s="1"/>
  <c r="C22" i="2"/>
  <c r="D24" i="1"/>
  <c r="C25" i="1" s="1"/>
  <c r="E25" i="1" s="1"/>
  <c r="D22" i="2" l="1"/>
  <c r="E22" i="2" s="1"/>
  <c r="C23" i="2"/>
  <c r="D25" i="1"/>
  <c r="C26" i="1" s="1"/>
  <c r="E26" i="1" s="1"/>
  <c r="D23" i="2" l="1"/>
  <c r="E23" i="2" s="1"/>
  <c r="C24" i="2"/>
  <c r="D26" i="1"/>
  <c r="C27" i="1" s="1"/>
  <c r="E27" i="1" s="1"/>
  <c r="D24" i="2" l="1"/>
  <c r="E24" i="2" s="1"/>
  <c r="C25" i="2"/>
  <c r="D27" i="1"/>
  <c r="C28" i="1" s="1"/>
  <c r="E28" i="1" s="1"/>
  <c r="D25" i="2" l="1"/>
  <c r="E25" i="2" s="1"/>
  <c r="C26" i="2"/>
  <c r="D28" i="1"/>
  <c r="C29" i="1" s="1"/>
  <c r="E29" i="1" s="1"/>
  <c r="D26" i="2" l="1"/>
  <c r="E26" i="2" s="1"/>
  <c r="C27" i="2"/>
  <c r="D29" i="1"/>
  <c r="C30" i="1" s="1"/>
  <c r="E30" i="1" s="1"/>
  <c r="D27" i="2" l="1"/>
  <c r="E27" i="2" s="1"/>
  <c r="C28" i="2"/>
  <c r="D30" i="1"/>
  <c r="C31" i="1" s="1"/>
  <c r="E31" i="1" s="1"/>
  <c r="D28" i="2" l="1"/>
  <c r="E28" i="2" s="1"/>
  <c r="C29" i="2"/>
  <c r="D31" i="1"/>
  <c r="C32" i="1" s="1"/>
  <c r="E32" i="1" s="1"/>
  <c r="D29" i="2" l="1"/>
  <c r="E29" i="2" s="1"/>
  <c r="C30" i="2"/>
  <c r="D32" i="1"/>
  <c r="C33" i="1" s="1"/>
  <c r="E33" i="1" s="1"/>
  <c r="D30" i="2" l="1"/>
  <c r="E30" i="2" s="1"/>
  <c r="C31" i="2"/>
  <c r="D33" i="1"/>
  <c r="C34" i="1" s="1"/>
  <c r="E34" i="1" s="1"/>
  <c r="D31" i="2" l="1"/>
  <c r="E31" i="2" s="1"/>
  <c r="C32" i="2"/>
  <c r="D34" i="1"/>
  <c r="C35" i="1" s="1"/>
  <c r="E35" i="1" s="1"/>
  <c r="D32" i="2" l="1"/>
  <c r="E32" i="2" s="1"/>
  <c r="C33" i="2"/>
  <c r="D35" i="1"/>
  <c r="C36" i="1" s="1"/>
  <c r="E36" i="1" s="1"/>
  <c r="D33" i="2" l="1"/>
  <c r="E33" i="2" s="1"/>
  <c r="C34" i="2"/>
  <c r="D36" i="1"/>
  <c r="C37" i="1" s="1"/>
  <c r="E37" i="1" s="1"/>
  <c r="D34" i="2" l="1"/>
  <c r="E34" i="2" s="1"/>
  <c r="C35" i="2"/>
  <c r="D37" i="1"/>
  <c r="C38" i="1" s="1"/>
  <c r="E38" i="1" s="1"/>
  <c r="D35" i="2" l="1"/>
  <c r="E35" i="2" s="1"/>
  <c r="C36" i="2"/>
  <c r="D38" i="1"/>
  <c r="C39" i="1" s="1"/>
  <c r="E39" i="1" s="1"/>
  <c r="D36" i="2" l="1"/>
  <c r="E36" i="2" s="1"/>
  <c r="C37" i="2"/>
  <c r="D39" i="1"/>
  <c r="C40" i="1" s="1"/>
  <c r="E40" i="1" s="1"/>
  <c r="D37" i="2" l="1"/>
  <c r="E37" i="2" s="1"/>
  <c r="C38" i="2"/>
  <c r="D40" i="1"/>
  <c r="C41" i="1" s="1"/>
  <c r="E41" i="1" s="1"/>
  <c r="D38" i="2" l="1"/>
  <c r="E38" i="2" s="1"/>
  <c r="C39" i="2"/>
  <c r="D41" i="1"/>
  <c r="C42" i="1" s="1"/>
  <c r="E42" i="1" s="1"/>
  <c r="D39" i="2" l="1"/>
  <c r="E39" i="2" s="1"/>
  <c r="C40" i="2"/>
  <c r="D42" i="1"/>
  <c r="C43" i="1" s="1"/>
  <c r="E43" i="1" s="1"/>
  <c r="D40" i="2" l="1"/>
  <c r="E40" i="2" s="1"/>
  <c r="C41" i="2"/>
  <c r="D43" i="1"/>
  <c r="C44" i="1" s="1"/>
  <c r="E44" i="1" s="1"/>
  <c r="D41" i="2" l="1"/>
  <c r="E41" i="2" s="1"/>
  <c r="C42" i="2"/>
  <c r="D44" i="1"/>
  <c r="C45" i="1" s="1"/>
  <c r="E45" i="1" s="1"/>
  <c r="D42" i="2" l="1"/>
  <c r="E42" i="2" s="1"/>
  <c r="C43" i="2"/>
  <c r="D45" i="1"/>
  <c r="C46" i="1" s="1"/>
  <c r="E46" i="1" s="1"/>
  <c r="D43" i="2" l="1"/>
  <c r="E43" i="2" s="1"/>
  <c r="C44" i="2"/>
  <c r="D46" i="1"/>
  <c r="C47" i="1" s="1"/>
  <c r="E47" i="1" s="1"/>
  <c r="D44" i="2" l="1"/>
  <c r="E44" i="2" s="1"/>
  <c r="C45" i="2"/>
  <c r="D47" i="1"/>
  <c r="C48" i="1" s="1"/>
  <c r="E48" i="1" s="1"/>
  <c r="D45" i="2" l="1"/>
  <c r="E45" i="2" s="1"/>
  <c r="C46" i="2"/>
  <c r="D48" i="1"/>
  <c r="C49" i="1" s="1"/>
  <c r="E49" i="1" s="1"/>
  <c r="D46" i="2" l="1"/>
  <c r="E46" i="2" s="1"/>
  <c r="C47" i="2"/>
  <c r="D49" i="1"/>
  <c r="C50" i="1" s="1"/>
  <c r="E50" i="1" s="1"/>
  <c r="D47" i="2" l="1"/>
  <c r="E47" i="2" s="1"/>
  <c r="C48" i="2"/>
  <c r="D50" i="1"/>
  <c r="C51" i="1" s="1"/>
  <c r="E51" i="1" s="1"/>
  <c r="D48" i="2" l="1"/>
  <c r="E48" i="2" s="1"/>
  <c r="C49" i="2"/>
  <c r="D51" i="1"/>
  <c r="C52" i="1" s="1"/>
  <c r="E52" i="1" s="1"/>
  <c r="D49" i="2" l="1"/>
  <c r="E49" i="2" s="1"/>
  <c r="C50" i="2"/>
  <c r="D52" i="1"/>
  <c r="C53" i="1" s="1"/>
  <c r="E53" i="1" s="1"/>
  <c r="D50" i="2" l="1"/>
  <c r="E50" i="2" s="1"/>
  <c r="C51" i="2"/>
  <c r="D53" i="1"/>
  <c r="C54" i="1" s="1"/>
  <c r="E54" i="1" s="1"/>
  <c r="D51" i="2" l="1"/>
  <c r="E51" i="2" s="1"/>
  <c r="C52" i="2"/>
  <c r="D54" i="1"/>
  <c r="C55" i="1" s="1"/>
  <c r="E55" i="1" s="1"/>
  <c r="D52" i="2" l="1"/>
  <c r="E52" i="2" s="1"/>
  <c r="C53" i="2"/>
  <c r="D55" i="1"/>
  <c r="C56" i="1" s="1"/>
  <c r="E56" i="1" s="1"/>
  <c r="D53" i="2" l="1"/>
  <c r="E53" i="2" s="1"/>
  <c r="C54" i="2"/>
  <c r="D56" i="1"/>
  <c r="C57" i="1" s="1"/>
  <c r="E57" i="1" s="1"/>
  <c r="D54" i="2" l="1"/>
  <c r="E54" i="2" s="1"/>
  <c r="C55" i="2"/>
  <c r="D57" i="1"/>
  <c r="C58" i="1" s="1"/>
  <c r="E58" i="1" s="1"/>
  <c r="D55" i="2" l="1"/>
  <c r="E55" i="2" s="1"/>
  <c r="C56" i="2"/>
  <c r="D58" i="1"/>
  <c r="C59" i="1" s="1"/>
  <c r="E59" i="1" s="1"/>
  <c r="D56" i="2" l="1"/>
  <c r="E56" i="2" s="1"/>
  <c r="C57" i="2"/>
  <c r="D59" i="1"/>
  <c r="C60" i="1" s="1"/>
  <c r="E60" i="1" s="1"/>
  <c r="D57" i="2" l="1"/>
  <c r="E57" i="2" s="1"/>
  <c r="C58" i="2"/>
  <c r="D60" i="1"/>
  <c r="C61" i="1" s="1"/>
  <c r="E61" i="1" s="1"/>
  <c r="D58" i="2" l="1"/>
  <c r="E58" i="2" s="1"/>
  <c r="C59" i="2"/>
  <c r="D61" i="1"/>
  <c r="C62" i="1" s="1"/>
  <c r="E62" i="1" s="1"/>
  <c r="D59" i="2" l="1"/>
  <c r="E59" i="2" s="1"/>
  <c r="C60" i="2"/>
  <c r="D62" i="1"/>
  <c r="C63" i="1" s="1"/>
  <c r="E63" i="1" s="1"/>
  <c r="D60" i="2" l="1"/>
  <c r="E60" i="2" s="1"/>
  <c r="C61" i="2"/>
  <c r="D63" i="1"/>
  <c r="C64" i="1" s="1"/>
  <c r="E64" i="1" s="1"/>
  <c r="D61" i="2" l="1"/>
  <c r="E61" i="2" s="1"/>
  <c r="C62" i="2"/>
  <c r="D64" i="1"/>
  <c r="C65" i="1" s="1"/>
  <c r="E65" i="1" s="1"/>
  <c r="D62" i="2" l="1"/>
  <c r="E62" i="2" s="1"/>
  <c r="C63" i="2"/>
  <c r="D65" i="1"/>
  <c r="C66" i="1" s="1"/>
  <c r="E66" i="1" s="1"/>
  <c r="D63" i="2" l="1"/>
  <c r="E63" i="2" s="1"/>
  <c r="C64" i="2"/>
  <c r="D66" i="1"/>
  <c r="C67" i="1" s="1"/>
  <c r="E67" i="1" s="1"/>
  <c r="D64" i="2" l="1"/>
  <c r="E64" i="2" s="1"/>
  <c r="C65" i="2"/>
  <c r="D67" i="1"/>
  <c r="C68" i="1" s="1"/>
  <c r="E68" i="1" s="1"/>
  <c r="D65" i="2" l="1"/>
  <c r="E65" i="2" s="1"/>
  <c r="C66" i="2"/>
  <c r="D68" i="1"/>
  <c r="C69" i="1" s="1"/>
  <c r="E69" i="1" s="1"/>
  <c r="D66" i="2" l="1"/>
  <c r="E66" i="2" s="1"/>
  <c r="C67" i="2"/>
  <c r="D69" i="1"/>
  <c r="C70" i="1" s="1"/>
  <c r="D67" i="2" l="1"/>
  <c r="E67" i="2" s="1"/>
  <c r="C68" i="2"/>
  <c r="D70" i="1"/>
  <c r="E70" i="1"/>
  <c r="D68" i="2" l="1"/>
  <c r="E68" i="2" s="1"/>
  <c r="C69" i="2"/>
  <c r="D69" i="2" l="1"/>
  <c r="E69" i="2" s="1"/>
  <c r="C70" i="2"/>
  <c r="D70" i="2" s="1"/>
  <c r="E70" i="2" l="1"/>
  <c r="E72" i="2" s="1"/>
  <c r="E73" i="2" s="1"/>
  <c r="E74" i="2" s="1"/>
  <c r="D72" i="2"/>
</calcChain>
</file>

<file path=xl/sharedStrings.xml><?xml version="1.0" encoding="utf-8"?>
<sst xmlns="http://schemas.openxmlformats.org/spreadsheetml/2006/main" count="22" uniqueCount="16">
  <si>
    <t>Revenue</t>
  </si>
  <si>
    <t>Period</t>
  </si>
  <si>
    <t>Level</t>
  </si>
  <si>
    <t>Trend</t>
  </si>
  <si>
    <t>Seasonal</t>
  </si>
  <si>
    <t>Forecast</t>
  </si>
  <si>
    <t>AbsEroor</t>
  </si>
  <si>
    <t>Alpha</t>
  </si>
  <si>
    <t>RMSE</t>
  </si>
  <si>
    <t>Beta</t>
  </si>
  <si>
    <t>SI</t>
  </si>
  <si>
    <t>Gamma</t>
  </si>
  <si>
    <t>AbsError</t>
  </si>
  <si>
    <t>AbsError^2</t>
  </si>
  <si>
    <t xml:space="preserve">1-Alpha </t>
  </si>
  <si>
    <t>Average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</si>
</sst>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yyyy/mm/dd"/>
    <numFmt numFmtId="165" formatCode="_ * #,##0_ ;_ * \-#,##0_ ;_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16" fillId="0" borderId="0" xfId="0" applyFont="1"/>
    <xf numFmtId="164" fontId="16" fillId="0" borderId="10" xfId="0" applyNumberFormat="1" applyFont="1" applyBorder="1"/>
    <xf numFmtId="0" fontId="16" fillId="0" borderId="11" xfId="0" applyFont="1" applyBorder="1"/>
    <xf numFmtId="0" fontId="16" fillId="0" borderId="12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43" fontId="0" fillId="0" borderId="0" xfId="42" applyFont="1"/>
    <xf numFmtId="43" fontId="0" fillId="0" borderId="0" xfId="0" applyNumberFormat="1"/>
    <xf numFmtId="164" fontId="16" fillId="0" borderId="11" xfId="0" applyNumberFormat="1" applyFont="1" applyBorder="1"/>
    <xf numFmtId="165" fontId="0" fillId="0" borderId="0" xfId="42" applyNumberFormat="1" applyFont="1"/>
    <xf numFmtId="0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'Expo-smothing'!$B$1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'Expo-smothing'!$A$2:$A$70</c:f>
              <c:numCache>
                <c:formatCode>yyyy/mm/dd</c:formatCode>
                <c:ptCount val="69"/>
                <c:pt idx="0">
                  <c:v>36616</c:v>
                </c:pt>
                <c:pt idx="1">
                  <c:v>36707</c:v>
                </c:pt>
                <c:pt idx="2">
                  <c:v>36799</c:v>
                </c:pt>
                <c:pt idx="3">
                  <c:v>36891</c:v>
                </c:pt>
                <c:pt idx="4">
                  <c:v>36981</c:v>
                </c:pt>
                <c:pt idx="5">
                  <c:v>37072</c:v>
                </c:pt>
                <c:pt idx="6">
                  <c:v>37164</c:v>
                </c:pt>
                <c:pt idx="7">
                  <c:v>37256</c:v>
                </c:pt>
                <c:pt idx="8">
                  <c:v>37346</c:v>
                </c:pt>
                <c:pt idx="9">
                  <c:v>37437</c:v>
                </c:pt>
                <c:pt idx="10">
                  <c:v>37529</c:v>
                </c:pt>
                <c:pt idx="11">
                  <c:v>37621</c:v>
                </c:pt>
                <c:pt idx="12">
                  <c:v>37711</c:v>
                </c:pt>
                <c:pt idx="13">
                  <c:v>37802</c:v>
                </c:pt>
                <c:pt idx="14">
                  <c:v>37894</c:v>
                </c:pt>
                <c:pt idx="15">
                  <c:v>37986</c:v>
                </c:pt>
                <c:pt idx="16">
                  <c:v>38077</c:v>
                </c:pt>
                <c:pt idx="17">
                  <c:v>38168</c:v>
                </c:pt>
                <c:pt idx="18">
                  <c:v>38260</c:v>
                </c:pt>
                <c:pt idx="19">
                  <c:v>38352</c:v>
                </c:pt>
                <c:pt idx="20">
                  <c:v>38442</c:v>
                </c:pt>
                <c:pt idx="21">
                  <c:v>38533</c:v>
                </c:pt>
                <c:pt idx="22">
                  <c:v>38625</c:v>
                </c:pt>
                <c:pt idx="23">
                  <c:v>38717</c:v>
                </c:pt>
                <c:pt idx="24">
                  <c:v>38807</c:v>
                </c:pt>
                <c:pt idx="25">
                  <c:v>38898</c:v>
                </c:pt>
                <c:pt idx="26">
                  <c:v>38990</c:v>
                </c:pt>
                <c:pt idx="27">
                  <c:v>39082</c:v>
                </c:pt>
                <c:pt idx="28">
                  <c:v>39172</c:v>
                </c:pt>
                <c:pt idx="29">
                  <c:v>39263</c:v>
                </c:pt>
                <c:pt idx="30">
                  <c:v>39355</c:v>
                </c:pt>
                <c:pt idx="31">
                  <c:v>39447</c:v>
                </c:pt>
                <c:pt idx="32">
                  <c:v>39538</c:v>
                </c:pt>
                <c:pt idx="33">
                  <c:v>39629</c:v>
                </c:pt>
                <c:pt idx="34">
                  <c:v>39721</c:v>
                </c:pt>
                <c:pt idx="35">
                  <c:v>39813</c:v>
                </c:pt>
                <c:pt idx="36">
                  <c:v>39903</c:v>
                </c:pt>
                <c:pt idx="37">
                  <c:v>39994</c:v>
                </c:pt>
                <c:pt idx="38">
                  <c:v>40086</c:v>
                </c:pt>
                <c:pt idx="39">
                  <c:v>40178</c:v>
                </c:pt>
                <c:pt idx="40">
                  <c:v>40268</c:v>
                </c:pt>
                <c:pt idx="41">
                  <c:v>40359</c:v>
                </c:pt>
                <c:pt idx="42">
                  <c:v>40451</c:v>
                </c:pt>
                <c:pt idx="43">
                  <c:v>40543</c:v>
                </c:pt>
                <c:pt idx="44">
                  <c:v>40633</c:v>
                </c:pt>
                <c:pt idx="45">
                  <c:v>40724</c:v>
                </c:pt>
                <c:pt idx="46">
                  <c:v>40816</c:v>
                </c:pt>
                <c:pt idx="47">
                  <c:v>40908</c:v>
                </c:pt>
                <c:pt idx="48">
                  <c:v>40999</c:v>
                </c:pt>
                <c:pt idx="49">
                  <c:v>41090</c:v>
                </c:pt>
                <c:pt idx="50">
                  <c:v>41182</c:v>
                </c:pt>
                <c:pt idx="51">
                  <c:v>41274</c:v>
                </c:pt>
                <c:pt idx="52">
                  <c:v>41364</c:v>
                </c:pt>
                <c:pt idx="53">
                  <c:v>41455</c:v>
                </c:pt>
                <c:pt idx="54">
                  <c:v>41547</c:v>
                </c:pt>
                <c:pt idx="55">
                  <c:v>41639</c:v>
                </c:pt>
                <c:pt idx="56">
                  <c:v>41729</c:v>
                </c:pt>
                <c:pt idx="57">
                  <c:v>41820</c:v>
                </c:pt>
                <c:pt idx="58">
                  <c:v>41912</c:v>
                </c:pt>
                <c:pt idx="59">
                  <c:v>42004</c:v>
                </c:pt>
                <c:pt idx="60">
                  <c:v>42094</c:v>
                </c:pt>
                <c:pt idx="61">
                  <c:v>42185</c:v>
                </c:pt>
                <c:pt idx="62">
                  <c:v>42277</c:v>
                </c:pt>
                <c:pt idx="63">
                  <c:v>42369</c:v>
                </c:pt>
                <c:pt idx="64">
                  <c:v>42460</c:v>
                </c:pt>
                <c:pt idx="65">
                  <c:v>42551</c:v>
                </c:pt>
                <c:pt idx="66">
                  <c:v>42643</c:v>
                </c:pt>
                <c:pt idx="67">
                  <c:v>42735</c:v>
                </c:pt>
                <c:pt idx="68">
                  <c:v>42825</c:v>
                </c:pt>
              </c:numCache>
            </c:numRef>
          </c:cat>
          <c:val>
            <c:numRef>
              <c:f>'Expo-smothing'!$B$2:$B$70</c:f>
              <c:numCache>
                <c:formatCode>General</c:formatCode>
                <c:ptCount val="69"/>
                <c:pt idx="0">
                  <c:v>1517</c:v>
                </c:pt>
                <c:pt idx="1">
                  <c:v>1248</c:v>
                </c:pt>
                <c:pt idx="2">
                  <c:v>1677</c:v>
                </c:pt>
                <c:pt idx="3">
                  <c:v>1393</c:v>
                </c:pt>
                <c:pt idx="4">
                  <c:v>1558</c:v>
                </c:pt>
                <c:pt idx="5">
                  <c:v>1368</c:v>
                </c:pt>
                <c:pt idx="6">
                  <c:v>1790</c:v>
                </c:pt>
                <c:pt idx="7">
                  <c:v>1396</c:v>
                </c:pt>
                <c:pt idx="8">
                  <c:v>1638</c:v>
                </c:pt>
                <c:pt idx="9">
                  <c:v>1507</c:v>
                </c:pt>
                <c:pt idx="10">
                  <c:v>1868</c:v>
                </c:pt>
                <c:pt idx="11">
                  <c:v>1510</c:v>
                </c:pt>
                <c:pt idx="12">
                  <c:v>1669</c:v>
                </c:pt>
                <c:pt idx="13">
                  <c:v>1392</c:v>
                </c:pt>
                <c:pt idx="14">
                  <c:v>1853</c:v>
                </c:pt>
                <c:pt idx="15">
                  <c:v>1353</c:v>
                </c:pt>
                <c:pt idx="16">
                  <c:v>1623</c:v>
                </c:pt>
                <c:pt idx="17">
                  <c:v>1401</c:v>
                </c:pt>
                <c:pt idx="18">
                  <c:v>1758</c:v>
                </c:pt>
                <c:pt idx="19">
                  <c:v>1078</c:v>
                </c:pt>
                <c:pt idx="20">
                  <c:v>1674</c:v>
                </c:pt>
                <c:pt idx="21">
                  <c:v>1516</c:v>
                </c:pt>
                <c:pt idx="22">
                  <c:v>1924</c:v>
                </c:pt>
                <c:pt idx="23">
                  <c:v>1522</c:v>
                </c:pt>
                <c:pt idx="24">
                  <c:v>2459</c:v>
                </c:pt>
                <c:pt idx="25">
                  <c:v>2428</c:v>
                </c:pt>
                <c:pt idx="26">
                  <c:v>2949</c:v>
                </c:pt>
                <c:pt idx="27">
                  <c:v>2248</c:v>
                </c:pt>
                <c:pt idx="28">
                  <c:v>2538</c:v>
                </c:pt>
                <c:pt idx="29">
                  <c:v>2400</c:v>
                </c:pt>
                <c:pt idx="30">
                  <c:v>2941</c:v>
                </c:pt>
                <c:pt idx="31">
                  <c:v>2420</c:v>
                </c:pt>
                <c:pt idx="32">
                  <c:v>2621</c:v>
                </c:pt>
                <c:pt idx="33">
                  <c:v>2521</c:v>
                </c:pt>
                <c:pt idx="34">
                  <c:v>3083</c:v>
                </c:pt>
                <c:pt idx="35">
                  <c:v>2574</c:v>
                </c:pt>
                <c:pt idx="36">
                  <c:v>2577</c:v>
                </c:pt>
                <c:pt idx="37">
                  <c:v>2457</c:v>
                </c:pt>
                <c:pt idx="38">
                  <c:v>2888</c:v>
                </c:pt>
                <c:pt idx="39">
                  <c:v>2458</c:v>
                </c:pt>
                <c:pt idx="40">
                  <c:v>2674</c:v>
                </c:pt>
                <c:pt idx="41">
                  <c:v>2917</c:v>
                </c:pt>
                <c:pt idx="42">
                  <c:v>3468</c:v>
                </c:pt>
                <c:pt idx="43">
                  <c:v>2931</c:v>
                </c:pt>
                <c:pt idx="44">
                  <c:v>3273</c:v>
                </c:pt>
                <c:pt idx="45">
                  <c:v>3064</c:v>
                </c:pt>
                <c:pt idx="46">
                  <c:v>3744</c:v>
                </c:pt>
                <c:pt idx="47">
                  <c:v>3241</c:v>
                </c:pt>
                <c:pt idx="48">
                  <c:v>3824</c:v>
                </c:pt>
                <c:pt idx="49">
                  <c:v>3517</c:v>
                </c:pt>
                <c:pt idx="50">
                  <c:v>4173</c:v>
                </c:pt>
                <c:pt idx="51">
                  <c:v>3369</c:v>
                </c:pt>
                <c:pt idx="52">
                  <c:v>3751</c:v>
                </c:pt>
                <c:pt idx="53">
                  <c:v>3383</c:v>
                </c:pt>
                <c:pt idx="54">
                  <c:v>3879</c:v>
                </c:pt>
                <c:pt idx="55">
                  <c:v>3391</c:v>
                </c:pt>
                <c:pt idx="56">
                  <c:v>3480</c:v>
                </c:pt>
                <c:pt idx="57">
                  <c:v>3400</c:v>
                </c:pt>
                <c:pt idx="58">
                  <c:v>4044</c:v>
                </c:pt>
                <c:pt idx="59">
                  <c:v>3610</c:v>
                </c:pt>
                <c:pt idx="60">
                  <c:v>4083</c:v>
                </c:pt>
                <c:pt idx="61">
                  <c:v>3907</c:v>
                </c:pt>
                <c:pt idx="62">
                  <c:v>4758</c:v>
                </c:pt>
                <c:pt idx="63">
                  <c:v>4167</c:v>
                </c:pt>
                <c:pt idx="64">
                  <c:v>4769</c:v>
                </c:pt>
                <c:pt idx="65">
                  <c:v>4199</c:v>
                </c:pt>
                <c:pt idx="66">
                  <c:v>5413</c:v>
                </c:pt>
                <c:pt idx="67">
                  <c:v>4687</c:v>
                </c:pt>
                <c:pt idx="68">
                  <c:v>5671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F5-45F0-AD7E-C456737B253E}"/>
            </c:ext>
          </c:extLst>
        </c:ser>
        <c:ser>
          <c:idx val="1"/>
          <c:order val="1"/>
          <c:tx>
            <c:strRef>
              <c:f>'Expo-smothing'!$C$1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'Expo-smothing'!$A$2:$A$70</c:f>
              <c:numCache>
                <c:formatCode>yyyy/mm/dd</c:formatCode>
                <c:ptCount val="69"/>
                <c:pt idx="0">
                  <c:v>36616</c:v>
                </c:pt>
                <c:pt idx="1">
                  <c:v>36707</c:v>
                </c:pt>
                <c:pt idx="2">
                  <c:v>36799</c:v>
                </c:pt>
                <c:pt idx="3">
                  <c:v>36891</c:v>
                </c:pt>
                <c:pt idx="4">
                  <c:v>36981</c:v>
                </c:pt>
                <c:pt idx="5">
                  <c:v>37072</c:v>
                </c:pt>
                <c:pt idx="6">
                  <c:v>37164</c:v>
                </c:pt>
                <c:pt idx="7">
                  <c:v>37256</c:v>
                </c:pt>
                <c:pt idx="8">
                  <c:v>37346</c:v>
                </c:pt>
                <c:pt idx="9">
                  <c:v>37437</c:v>
                </c:pt>
                <c:pt idx="10">
                  <c:v>37529</c:v>
                </c:pt>
                <c:pt idx="11">
                  <c:v>37621</c:v>
                </c:pt>
                <c:pt idx="12">
                  <c:v>37711</c:v>
                </c:pt>
                <c:pt idx="13">
                  <c:v>37802</c:v>
                </c:pt>
                <c:pt idx="14">
                  <c:v>37894</c:v>
                </c:pt>
                <c:pt idx="15">
                  <c:v>37986</c:v>
                </c:pt>
                <c:pt idx="16">
                  <c:v>38077</c:v>
                </c:pt>
                <c:pt idx="17">
                  <c:v>38168</c:v>
                </c:pt>
                <c:pt idx="18">
                  <c:v>38260</c:v>
                </c:pt>
                <c:pt idx="19">
                  <c:v>38352</c:v>
                </c:pt>
                <c:pt idx="20">
                  <c:v>38442</c:v>
                </c:pt>
                <c:pt idx="21">
                  <c:v>38533</c:v>
                </c:pt>
                <c:pt idx="22">
                  <c:v>38625</c:v>
                </c:pt>
                <c:pt idx="23">
                  <c:v>38717</c:v>
                </c:pt>
                <c:pt idx="24">
                  <c:v>38807</c:v>
                </c:pt>
                <c:pt idx="25">
                  <c:v>38898</c:v>
                </c:pt>
                <c:pt idx="26">
                  <c:v>38990</c:v>
                </c:pt>
                <c:pt idx="27">
                  <c:v>39082</c:v>
                </c:pt>
                <c:pt idx="28">
                  <c:v>39172</c:v>
                </c:pt>
                <c:pt idx="29">
                  <c:v>39263</c:v>
                </c:pt>
                <c:pt idx="30">
                  <c:v>39355</c:v>
                </c:pt>
                <c:pt idx="31">
                  <c:v>39447</c:v>
                </c:pt>
                <c:pt idx="32">
                  <c:v>39538</c:v>
                </c:pt>
                <c:pt idx="33">
                  <c:v>39629</c:v>
                </c:pt>
                <c:pt idx="34">
                  <c:v>39721</c:v>
                </c:pt>
                <c:pt idx="35">
                  <c:v>39813</c:v>
                </c:pt>
                <c:pt idx="36">
                  <c:v>39903</c:v>
                </c:pt>
                <c:pt idx="37">
                  <c:v>39994</c:v>
                </c:pt>
                <c:pt idx="38">
                  <c:v>40086</c:v>
                </c:pt>
                <c:pt idx="39">
                  <c:v>40178</c:v>
                </c:pt>
                <c:pt idx="40">
                  <c:v>40268</c:v>
                </c:pt>
                <c:pt idx="41">
                  <c:v>40359</c:v>
                </c:pt>
                <c:pt idx="42">
                  <c:v>40451</c:v>
                </c:pt>
                <c:pt idx="43">
                  <c:v>40543</c:v>
                </c:pt>
                <c:pt idx="44">
                  <c:v>40633</c:v>
                </c:pt>
                <c:pt idx="45">
                  <c:v>40724</c:v>
                </c:pt>
                <c:pt idx="46">
                  <c:v>40816</c:v>
                </c:pt>
                <c:pt idx="47">
                  <c:v>40908</c:v>
                </c:pt>
                <c:pt idx="48">
                  <c:v>40999</c:v>
                </c:pt>
                <c:pt idx="49">
                  <c:v>41090</c:v>
                </c:pt>
                <c:pt idx="50">
                  <c:v>41182</c:v>
                </c:pt>
                <c:pt idx="51">
                  <c:v>41274</c:v>
                </c:pt>
                <c:pt idx="52">
                  <c:v>41364</c:v>
                </c:pt>
                <c:pt idx="53">
                  <c:v>41455</c:v>
                </c:pt>
                <c:pt idx="54">
                  <c:v>41547</c:v>
                </c:pt>
                <c:pt idx="55">
                  <c:v>41639</c:v>
                </c:pt>
                <c:pt idx="56">
                  <c:v>41729</c:v>
                </c:pt>
                <c:pt idx="57">
                  <c:v>41820</c:v>
                </c:pt>
                <c:pt idx="58">
                  <c:v>41912</c:v>
                </c:pt>
                <c:pt idx="59">
                  <c:v>42004</c:v>
                </c:pt>
                <c:pt idx="60">
                  <c:v>42094</c:v>
                </c:pt>
                <c:pt idx="61">
                  <c:v>42185</c:v>
                </c:pt>
                <c:pt idx="62">
                  <c:v>42277</c:v>
                </c:pt>
                <c:pt idx="63">
                  <c:v>42369</c:v>
                </c:pt>
                <c:pt idx="64">
                  <c:v>42460</c:v>
                </c:pt>
                <c:pt idx="65">
                  <c:v>42551</c:v>
                </c:pt>
                <c:pt idx="66">
                  <c:v>42643</c:v>
                </c:pt>
                <c:pt idx="67">
                  <c:v>42735</c:v>
                </c:pt>
                <c:pt idx="68">
                  <c:v>42825</c:v>
                </c:pt>
              </c:numCache>
            </c:numRef>
          </c:cat>
          <c:val>
            <c:numRef>
              <c:f>'Expo-smothing'!$C$2:$C$70</c:f>
              <c:numCache>
                <c:formatCode>_ * #,##0_ ;_ * \-#,##0_ ;_ * "-"??_ ;_ @_ </c:formatCode>
                <c:ptCount val="69"/>
                <c:pt idx="0">
                  <c:v>1517</c:v>
                </c:pt>
                <c:pt idx="1">
                  <c:v>1517</c:v>
                </c:pt>
                <c:pt idx="2" formatCode="_(* #,##0.00_);_(* \(#,##0.00\);_(* &quot;-&quot;??_);_(@_)">
                  <c:v>1393.8080067999999</c:v>
                </c:pt>
                <c:pt idx="3" formatCode="_(* #,##0.00_);_(* \(#,##0.00\);_(* &quot;-&quot;??_);_(@_)">
                  <c:v>1523.4994049434529</c:v>
                </c:pt>
                <c:pt idx="4" formatCode="_(* #,##0.00_);_(* \(#,##0.00\);_(* &quot;-&quot;??_);_(@_)">
                  <c:v>1463.7355320572153</c:v>
                </c:pt>
                <c:pt idx="5" formatCode="_(* #,##0.00_);_(* \(#,##0.00\);_(* &quot;-&quot;??_);_(@_)">
                  <c:v>1506.9051517368032</c:v>
                </c:pt>
                <c:pt idx="6" formatCode="_(* #,##0.00_);_(* \(#,##0.00\);_(* &quot;-&quot;??_);_(@_)">
                  <c:v>1443.291759512992</c:v>
                </c:pt>
                <c:pt idx="7" formatCode="_(* #,##0.00_);_(* \(#,##0.00\);_(* &quot;-&quot;??_);_(@_)">
                  <c:v>1602.0712361094957</c:v>
                </c:pt>
                <c:pt idx="8" formatCode="_(* #,##0.00_);_(* \(#,##0.00\);_(* &quot;-&quot;??_);_(@_)">
                  <c:v>1507.6982758213298</c:v>
                </c:pt>
                <c:pt idx="9" formatCode="_(* #,##0.00_);_(* \(#,##0.00\);_(* &quot;-&quot;??_);_(@_)">
                  <c:v>1567.3716182710214</c:v>
                </c:pt>
                <c:pt idx="10" formatCode="_(* #,##0.00_);_(* \(#,##0.00\);_(* &quot;-&quot;??_);_(@_)">
                  <c:v>1539.7236629270933</c:v>
                </c:pt>
                <c:pt idx="11" formatCode="_(* #,##0.00_);_(* \(#,##0.00\);_(* &quot;-&quot;??_);_(@_)">
                  <c:v>1690.0620134267456</c:v>
                </c:pt>
                <c:pt idx="12" formatCode="_(* #,##0.00_);_(* \(#,##0.00\);_(* &quot;-&quot;??_);_(@_)">
                  <c:v>1607.6003095841957</c:v>
                </c:pt>
                <c:pt idx="13" formatCode="_(* #,##0.00_);_(* \(#,##0.00\);_(* &quot;-&quot;??_);_(@_)">
                  <c:v>1635.7190837261505</c:v>
                </c:pt>
                <c:pt idx="14" formatCode="_(* #,##0.00_);_(* \(#,##0.00\);_(* &quot;-&quot;??_);_(@_)">
                  <c:v>1524.1048097294881</c:v>
                </c:pt>
                <c:pt idx="15" formatCode="_(* #,##0.00_);_(* \(#,##0.00\);_(* &quot;-&quot;??_);_(@_)">
                  <c:v>1674.7265719723046</c:v>
                </c:pt>
                <c:pt idx="16" formatCode="_(* #,##0.00_);_(* \(#,##0.00\);_(* &quot;-&quot;??_);_(@_)">
                  <c:v>1527.3877702374666</c:v>
                </c:pt>
                <c:pt idx="17" formatCode="_(* #,##0.00_);_(* \(#,##0.00\);_(* &quot;-&quot;??_);_(@_)">
                  <c:v>1571.1746146937598</c:v>
                </c:pt>
                <c:pt idx="18" formatCode="_(* #,##0.00_);_(* \(#,##0.00\);_(* &quot;-&quot;??_);_(@_)">
                  <c:v>1493.2409716596844</c:v>
                </c:pt>
                <c:pt idx="19" formatCode="_(* #,##0.00_);_(* \(#,##0.00\);_(* &quot;-&quot;??_);_(@_)">
                  <c:v>1614.4907576036946</c:v>
                </c:pt>
                <c:pt idx="20" formatCode="_(* #,##0.00_);_(* \(#,##0.00\);_(* &quot;-&quot;??_);_(@_)">
                  <c:v>1368.7979480773852</c:v>
                </c:pt>
                <c:pt idx="21" formatCode="_(* #,##0.00_);_(* \(#,##0.00\);_(* &quot;-&quot;??_);_(@_)">
                  <c:v>1508.5691343416113</c:v>
                </c:pt>
                <c:pt idx="22" formatCode="_(* #,##0.00_);_(* \(#,##0.00\);_(* &quot;-&quot;??_);_(@_)">
                  <c:v>1511.9721943849509</c:v>
                </c:pt>
                <c:pt idx="23" formatCode="_(* #,##0.00_);_(* \(#,##0.00\);_(* &quot;-&quot;??_);_(@_)">
                  <c:v>1700.6656019222746</c:v>
                </c:pt>
                <c:pt idx="24" formatCode="_(* #,##0.00_);_(* \(#,##0.00\);_(* &quot;-&quot;??_);_(@_)">
                  <c:v>1618.8434026022642</c:v>
                </c:pt>
                <c:pt idx="25" formatCode="_(* #,##0.00_);_(* \(#,##0.00\);_(* &quot;-&quot;??_);_(@_)">
                  <c:v>2003.603870385004</c:v>
                </c:pt>
                <c:pt idx="26" formatCode="_(* #,##0.00_);_(* \(#,##0.00\);_(* &quot;-&quot;??_);_(@_)">
                  <c:v>2197.9615102126504</c:v>
                </c:pt>
                <c:pt idx="27" formatCode="_(* #,##0.00_);_(* \(#,##0.00\);_(* &quot;-&quot;??_);_(@_)">
                  <c:v>2541.9091999034363</c:v>
                </c:pt>
                <c:pt idx="28" formatCode="_(* #,##0.00_);_(* \(#,##0.00\);_(* &quot;-&quot;??_);_(@_)">
                  <c:v>2407.3097197698989</c:v>
                </c:pt>
                <c:pt idx="29" formatCode="_(* #,##0.00_);_(* \(#,##0.00\);_(* &quot;-&quot;??_);_(@_)">
                  <c:v>2467.1610064368606</c:v>
                </c:pt>
                <c:pt idx="30" formatCode="_(* #,##0.00_);_(* \(#,##0.00\);_(* &quot;-&quot;??_);_(@_)">
                  <c:v>2436.4037638782179</c:v>
                </c:pt>
                <c:pt idx="31" formatCode="_(* #,##0.00_);_(* \(#,##0.00\);_(* &quot;-&quot;??_);_(@_)">
                  <c:v>2667.4900690420104</c:v>
                </c:pt>
                <c:pt idx="32" formatCode="_(* #,##0.00_);_(* \(#,##0.00\);_(* &quot;-&quot;??_);_(@_)">
                  <c:v>2554.1488240513381</c:v>
                </c:pt>
                <c:pt idx="33" formatCode="_(* #,##0.00_);_(* \(#,##0.00\);_(* &quot;-&quot;??_);_(@_)">
                  <c:v>2584.7641757720799</c:v>
                </c:pt>
                <c:pt idx="34" formatCode="_(* #,##0.00_);_(* \(#,##0.00\);_(* &quot;-&quot;??_);_(@_)">
                  <c:v>2555.5625552958063</c:v>
                </c:pt>
                <c:pt idx="35" formatCode="_(* #,##0.00_);_(* \(#,##0.00\);_(* &quot;-&quot;??_);_(@_)">
                  <c:v>2797.109284297384</c:v>
                </c:pt>
                <c:pt idx="36" formatCode="_(* #,##0.00_);_(* \(#,##0.00\);_(* &quot;-&quot;??_);_(@_)">
                  <c:v>2694.9335317545579</c:v>
                </c:pt>
                <c:pt idx="37" formatCode="_(* #,##0.00_);_(* \(#,##0.00\);_(* &quot;-&quot;??_);_(@_)">
                  <c:v>2640.9243613383514</c:v>
                </c:pt>
                <c:pt idx="38" formatCode="_(* #,##0.00_);_(* \(#,##0.00\);_(* &quot;-&quot;??_);_(@_)">
                  <c:v>2556.6938458316281</c:v>
                </c:pt>
                <c:pt idx="39" formatCode="_(* #,##0.00_);_(* \(#,##0.00\);_(* &quot;-&quot;??_);_(@_)">
                  <c:v>2708.4197398518072</c:v>
                </c:pt>
                <c:pt idx="40" formatCode="_(* #,##0.00_);_(* \(#,##0.00\);_(* &quot;-&quot;??_);_(@_)">
                  <c:v>2593.736814614002</c:v>
                </c:pt>
                <c:pt idx="41" formatCode="_(* #,##0.00_);_(* \(#,##0.00\);_(* &quot;-&quot;??_);_(@_)">
                  <c:v>2630.4943677302927</c:v>
                </c:pt>
                <c:pt idx="42" formatCode="_(* #,##0.00_);_(* \(#,##0.00\);_(* &quot;-&quot;??_);_(@_)">
                  <c:v>2761.7032893002979</c:v>
                </c:pt>
                <c:pt idx="43" formatCode="_(* #,##0.00_);_(* \(#,##0.00\);_(* &quot;-&quot;??_);_(@_)">
                  <c:v>3085.1609085631235</c:v>
                </c:pt>
                <c:pt idx="44" formatCode="_(* #,##0.00_);_(* \(#,##0.00\);_(* &quot;-&quot;??_);_(@_)">
                  <c:v>3014.5609472270116</c:v>
                </c:pt>
                <c:pt idx="45" formatCode="_(* #,##0.00_);_(* \(#,##0.00\);_(* &quot;-&quot;??_);_(@_)">
                  <c:v>3132.9164194642772</c:v>
                </c:pt>
                <c:pt idx="46" formatCode="_(* #,##0.00_);_(* \(#,##0.00\);_(* &quot;-&quot;??_);_(@_)">
                  <c:v>3101.3552630404424</c:v>
                </c:pt>
                <c:pt idx="47" formatCode="_(* #,##0.00_);_(* \(#,##0.00\);_(* &quot;-&quot;??_);_(@_)">
                  <c:v>3395.662646183705</c:v>
                </c:pt>
                <c:pt idx="48" formatCode="_(* #,##0.00_);_(* \(#,##0.00\);_(* &quot;-&quot;??_);_(@_)">
                  <c:v>3324.8329076820064</c:v>
                </c:pt>
                <c:pt idx="49" formatCode="_(* #,##0.00_);_(* \(#,##0.00\);_(* &quot;-&quot;??_);_(@_)">
                  <c:v>3553.4328669478132</c:v>
                </c:pt>
                <c:pt idx="50" formatCode="_(* #,##0.00_);_(* \(#,##0.00\);_(* &quot;-&quot;??_);_(@_)">
                  <c:v>3536.747969188365</c:v>
                </c:pt>
                <c:pt idx="51" formatCode="_(* #,##0.00_);_(* \(#,##0.00\);_(* &quot;-&quot;??_);_(@_)">
                  <c:v>3828.1277307245473</c:v>
                </c:pt>
                <c:pt idx="52" formatCode="_(* #,##0.00_);_(* \(#,##0.00\);_(* &quot;-&quot;??_);_(@_)">
                  <c:v>3617.8643096042874</c:v>
                </c:pt>
                <c:pt idx="53" formatCode="_(* #,##0.00_);_(* \(#,##0.00\);_(* &quot;-&quot;??_);_(@_)">
                  <c:v>3678.8355031578412</c:v>
                </c:pt>
                <c:pt idx="54" formatCode="_(* #,##0.00_);_(* \(#,##0.00\);_(* &quot;-&quot;??_);_(@_)">
                  <c:v>3543.3538477922675</c:v>
                </c:pt>
                <c:pt idx="55" formatCode="_(* #,##0.00_);_(* \(#,##0.00\);_(* &quot;-&quot;??_);_(@_)">
                  <c:v>3697.067299466547</c:v>
                </c:pt>
                <c:pt idx="56" formatCode="_(* #,##0.00_);_(* \(#,##0.00\);_(* &quot;-&quot;??_);_(@_)">
                  <c:v>3556.8998620144084</c:v>
                </c:pt>
                <c:pt idx="57" formatCode="_(* #,##0.00_);_(* \(#,##0.00\);_(* &quot;-&quot;??_);_(@_)">
                  <c:v>3521.6825858866764</c:v>
                </c:pt>
                <c:pt idx="58" formatCode="_(* #,##0.00_);_(* \(#,##0.00\);_(* &quot;-&quot;??_);_(@_)">
                  <c:v>3465.9564881427732</c:v>
                </c:pt>
                <c:pt idx="59" formatCode="_(* #,##0.00_);_(* \(#,##0.00\);_(* &quot;-&quot;??_);_(@_)">
                  <c:v>3730.6789133547418</c:v>
                </c:pt>
                <c:pt idx="60" formatCode="_(* #,##0.00_);_(* \(#,##0.00\);_(* &quot;-&quot;??_);_(@_)">
                  <c:v>3675.4124602938468</c:v>
                </c:pt>
                <c:pt idx="61" formatCode="_(* #,##0.00_);_(* \(#,##0.00\);_(* &quot;-&quot;??_);_(@_)">
                  <c:v>3862.0723912227877</c:v>
                </c:pt>
                <c:pt idx="62" formatCode="_(* #,##0.00_);_(* \(#,##0.00\);_(* &quot;-&quot;??_);_(@_)">
                  <c:v>3882.6475647357042</c:v>
                </c:pt>
                <c:pt idx="63" formatCode="_(* #,##0.00_);_(* \(#,##0.00\);_(* &quot;-&quot;??_);_(@_)">
                  <c:v>4283.5264169761595</c:v>
                </c:pt>
                <c:pt idx="64" formatCode="_(* #,##0.00_);_(* \(#,##0.00\);_(* &quot;-&quot;??_);_(@_)">
                  <c:v>4230.1616527837896</c:v>
                </c:pt>
                <c:pt idx="65" formatCode="_(* #,##0.00_);_(* \(#,##0.00\);_(* &quot;-&quot;??_);_(@_)">
                  <c:v>4476.9295710222978</c:v>
                </c:pt>
                <c:pt idx="66" formatCode="_(* #,##0.00_);_(* \(#,##0.00\);_(* &quot;-&quot;??_);_(@_)">
                  <c:v>4349.6481664741277</c:v>
                </c:pt>
                <c:pt idx="67" formatCode="_(* #,##0.00_);_(* \(#,##0.00\);_(* &quot;-&quot;??_);_(@_)">
                  <c:v>4836.6237495407695</c:v>
                </c:pt>
                <c:pt idx="68" formatCode="_(* #,##0.00_);_(* \(#,##0.00\);_(* &quot;-&quot;??_);_(@_)">
                  <c:v>4768.1016382545804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F5-45F0-AD7E-C456737B2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943568"/>
        <c:axId val="448939728"/>
      </c:lineChart>
      <c:dateAx>
        <c:axId val="448943568"/>
        <c:scaling>
          <c:orientation val="minMax"/>
        </c:scaling>
        <c:delete val="0"/>
        <c:axPos val="b"/>
        <c:numFmt formatCode="yyyy/mm/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39728"/>
        <c:crosses val="autoZero"/>
        <c:auto val="1"/>
        <c:lblOffset val="100"/>
        <c:baseTimeUnit val="months"/>
      </c:dateAx>
      <c:valAx>
        <c:axId val="44893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4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Seasonal!$B$1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Seasonal!$A$2:$A$70</c:f>
              <c:numCache>
                <c:formatCode>yyyy/mm/dd</c:formatCode>
                <c:ptCount val="69"/>
                <c:pt idx="0">
                  <c:v>36616</c:v>
                </c:pt>
                <c:pt idx="1">
                  <c:v>36707</c:v>
                </c:pt>
                <c:pt idx="2">
                  <c:v>36799</c:v>
                </c:pt>
                <c:pt idx="3">
                  <c:v>36891</c:v>
                </c:pt>
                <c:pt idx="4">
                  <c:v>36981</c:v>
                </c:pt>
                <c:pt idx="5">
                  <c:v>37072</c:v>
                </c:pt>
                <c:pt idx="6">
                  <c:v>37164</c:v>
                </c:pt>
                <c:pt idx="7">
                  <c:v>37256</c:v>
                </c:pt>
                <c:pt idx="8">
                  <c:v>37346</c:v>
                </c:pt>
                <c:pt idx="9">
                  <c:v>37437</c:v>
                </c:pt>
                <c:pt idx="10">
                  <c:v>37529</c:v>
                </c:pt>
                <c:pt idx="11">
                  <c:v>37621</c:v>
                </c:pt>
                <c:pt idx="12">
                  <c:v>37711</c:v>
                </c:pt>
                <c:pt idx="13">
                  <c:v>37802</c:v>
                </c:pt>
                <c:pt idx="14">
                  <c:v>37894</c:v>
                </c:pt>
                <c:pt idx="15">
                  <c:v>37986</c:v>
                </c:pt>
                <c:pt idx="16">
                  <c:v>38077</c:v>
                </c:pt>
                <c:pt idx="17">
                  <c:v>38168</c:v>
                </c:pt>
                <c:pt idx="18">
                  <c:v>38260</c:v>
                </c:pt>
                <c:pt idx="19">
                  <c:v>38352</c:v>
                </c:pt>
                <c:pt idx="20">
                  <c:v>38442</c:v>
                </c:pt>
                <c:pt idx="21">
                  <c:v>38533</c:v>
                </c:pt>
                <c:pt idx="22">
                  <c:v>38625</c:v>
                </c:pt>
                <c:pt idx="23">
                  <c:v>38717</c:v>
                </c:pt>
                <c:pt idx="24">
                  <c:v>38807</c:v>
                </c:pt>
                <c:pt idx="25">
                  <c:v>38898</c:v>
                </c:pt>
                <c:pt idx="26">
                  <c:v>38990</c:v>
                </c:pt>
                <c:pt idx="27">
                  <c:v>39082</c:v>
                </c:pt>
                <c:pt idx="28">
                  <c:v>39172</c:v>
                </c:pt>
                <c:pt idx="29">
                  <c:v>39263</c:v>
                </c:pt>
                <c:pt idx="30">
                  <c:v>39355</c:v>
                </c:pt>
                <c:pt idx="31">
                  <c:v>39447</c:v>
                </c:pt>
                <c:pt idx="32">
                  <c:v>39538</c:v>
                </c:pt>
                <c:pt idx="33">
                  <c:v>39629</c:v>
                </c:pt>
                <c:pt idx="34">
                  <c:v>39721</c:v>
                </c:pt>
                <c:pt idx="35">
                  <c:v>39813</c:v>
                </c:pt>
                <c:pt idx="36">
                  <c:v>39903</c:v>
                </c:pt>
                <c:pt idx="37">
                  <c:v>39994</c:v>
                </c:pt>
                <c:pt idx="38">
                  <c:v>40086</c:v>
                </c:pt>
                <c:pt idx="39">
                  <c:v>40178</c:v>
                </c:pt>
                <c:pt idx="40">
                  <c:v>40268</c:v>
                </c:pt>
                <c:pt idx="41">
                  <c:v>40359</c:v>
                </c:pt>
                <c:pt idx="42">
                  <c:v>40451</c:v>
                </c:pt>
                <c:pt idx="43">
                  <c:v>40543</c:v>
                </c:pt>
                <c:pt idx="44">
                  <c:v>40633</c:v>
                </c:pt>
                <c:pt idx="45">
                  <c:v>40724</c:v>
                </c:pt>
                <c:pt idx="46">
                  <c:v>40816</c:v>
                </c:pt>
                <c:pt idx="47">
                  <c:v>40908</c:v>
                </c:pt>
                <c:pt idx="48">
                  <c:v>40999</c:v>
                </c:pt>
                <c:pt idx="49">
                  <c:v>41090</c:v>
                </c:pt>
                <c:pt idx="50">
                  <c:v>41182</c:v>
                </c:pt>
                <c:pt idx="51">
                  <c:v>41274</c:v>
                </c:pt>
                <c:pt idx="52">
                  <c:v>41364</c:v>
                </c:pt>
                <c:pt idx="53">
                  <c:v>41455</c:v>
                </c:pt>
                <c:pt idx="54">
                  <c:v>41547</c:v>
                </c:pt>
                <c:pt idx="55">
                  <c:v>41639</c:v>
                </c:pt>
                <c:pt idx="56">
                  <c:v>41729</c:v>
                </c:pt>
                <c:pt idx="57">
                  <c:v>41820</c:v>
                </c:pt>
                <c:pt idx="58">
                  <c:v>41912</c:v>
                </c:pt>
                <c:pt idx="59">
                  <c:v>42004</c:v>
                </c:pt>
                <c:pt idx="60">
                  <c:v>42094</c:v>
                </c:pt>
                <c:pt idx="61">
                  <c:v>42185</c:v>
                </c:pt>
                <c:pt idx="62">
                  <c:v>42277</c:v>
                </c:pt>
                <c:pt idx="63">
                  <c:v>42369</c:v>
                </c:pt>
                <c:pt idx="64">
                  <c:v>42460</c:v>
                </c:pt>
                <c:pt idx="65">
                  <c:v>42551</c:v>
                </c:pt>
                <c:pt idx="66">
                  <c:v>42643</c:v>
                </c:pt>
                <c:pt idx="67">
                  <c:v>42735</c:v>
                </c:pt>
                <c:pt idx="68">
                  <c:v>42825</c:v>
                </c:pt>
              </c:numCache>
            </c:numRef>
          </c:cat>
          <c:val>
            <c:numRef>
              <c:f>Seasonal!$B$2:$B$70</c:f>
              <c:numCache>
                <c:formatCode>General</c:formatCode>
                <c:ptCount val="69"/>
                <c:pt idx="0">
                  <c:v>1517</c:v>
                </c:pt>
                <c:pt idx="1">
                  <c:v>1248</c:v>
                </c:pt>
                <c:pt idx="2">
                  <c:v>1677</c:v>
                </c:pt>
                <c:pt idx="3">
                  <c:v>1393</c:v>
                </c:pt>
                <c:pt idx="4">
                  <c:v>1558</c:v>
                </c:pt>
                <c:pt idx="5">
                  <c:v>1368</c:v>
                </c:pt>
                <c:pt idx="6">
                  <c:v>1790</c:v>
                </c:pt>
                <c:pt idx="7">
                  <c:v>1396</c:v>
                </c:pt>
                <c:pt idx="8">
                  <c:v>1638</c:v>
                </c:pt>
                <c:pt idx="9">
                  <c:v>1507</c:v>
                </c:pt>
                <c:pt idx="10">
                  <c:v>1868</c:v>
                </c:pt>
                <c:pt idx="11">
                  <c:v>1510</c:v>
                </c:pt>
                <c:pt idx="12">
                  <c:v>1669</c:v>
                </c:pt>
                <c:pt idx="13">
                  <c:v>1392</c:v>
                </c:pt>
                <c:pt idx="14">
                  <c:v>1853</c:v>
                </c:pt>
                <c:pt idx="15">
                  <c:v>1353</c:v>
                </c:pt>
                <c:pt idx="16">
                  <c:v>1623</c:v>
                </c:pt>
                <c:pt idx="17">
                  <c:v>1401</c:v>
                </c:pt>
                <c:pt idx="18">
                  <c:v>1758</c:v>
                </c:pt>
                <c:pt idx="19">
                  <c:v>1078</c:v>
                </c:pt>
                <c:pt idx="20">
                  <c:v>1674</c:v>
                </c:pt>
                <c:pt idx="21">
                  <c:v>1516</c:v>
                </c:pt>
                <c:pt idx="22">
                  <c:v>1924</c:v>
                </c:pt>
                <c:pt idx="23">
                  <c:v>1522</c:v>
                </c:pt>
                <c:pt idx="24">
                  <c:v>2459</c:v>
                </c:pt>
                <c:pt idx="25">
                  <c:v>2428</c:v>
                </c:pt>
                <c:pt idx="26">
                  <c:v>2949</c:v>
                </c:pt>
                <c:pt idx="27">
                  <c:v>2248</c:v>
                </c:pt>
                <c:pt idx="28">
                  <c:v>2538</c:v>
                </c:pt>
                <c:pt idx="29">
                  <c:v>2400</c:v>
                </c:pt>
                <c:pt idx="30">
                  <c:v>2941</c:v>
                </c:pt>
                <c:pt idx="31">
                  <c:v>2420</c:v>
                </c:pt>
                <c:pt idx="32">
                  <c:v>2621</c:v>
                </c:pt>
                <c:pt idx="33">
                  <c:v>2521</c:v>
                </c:pt>
                <c:pt idx="34">
                  <c:v>3083</c:v>
                </c:pt>
                <c:pt idx="35">
                  <c:v>2574</c:v>
                </c:pt>
                <c:pt idx="36">
                  <c:v>2577</c:v>
                </c:pt>
                <c:pt idx="37">
                  <c:v>2457</c:v>
                </c:pt>
                <c:pt idx="38">
                  <c:v>2888</c:v>
                </c:pt>
                <c:pt idx="39">
                  <c:v>2458</c:v>
                </c:pt>
                <c:pt idx="40">
                  <c:v>2674</c:v>
                </c:pt>
                <c:pt idx="41">
                  <c:v>2917</c:v>
                </c:pt>
                <c:pt idx="42">
                  <c:v>3468</c:v>
                </c:pt>
                <c:pt idx="43">
                  <c:v>2931</c:v>
                </c:pt>
                <c:pt idx="44">
                  <c:v>3273</c:v>
                </c:pt>
                <c:pt idx="45">
                  <c:v>3064</c:v>
                </c:pt>
                <c:pt idx="46">
                  <c:v>3744</c:v>
                </c:pt>
                <c:pt idx="47">
                  <c:v>3241</c:v>
                </c:pt>
                <c:pt idx="48">
                  <c:v>3824</c:v>
                </c:pt>
                <c:pt idx="49">
                  <c:v>3517</c:v>
                </c:pt>
                <c:pt idx="50">
                  <c:v>4173</c:v>
                </c:pt>
                <c:pt idx="51">
                  <c:v>3369</c:v>
                </c:pt>
                <c:pt idx="52">
                  <c:v>3751</c:v>
                </c:pt>
                <c:pt idx="53">
                  <c:v>3383</c:v>
                </c:pt>
                <c:pt idx="54">
                  <c:v>3879</c:v>
                </c:pt>
                <c:pt idx="55">
                  <c:v>3391</c:v>
                </c:pt>
                <c:pt idx="56">
                  <c:v>3480</c:v>
                </c:pt>
                <c:pt idx="57">
                  <c:v>3400</c:v>
                </c:pt>
                <c:pt idx="58">
                  <c:v>4044</c:v>
                </c:pt>
                <c:pt idx="59">
                  <c:v>3610</c:v>
                </c:pt>
                <c:pt idx="60">
                  <c:v>4083</c:v>
                </c:pt>
                <c:pt idx="61">
                  <c:v>3907</c:v>
                </c:pt>
                <c:pt idx="62">
                  <c:v>4758</c:v>
                </c:pt>
                <c:pt idx="63">
                  <c:v>4167</c:v>
                </c:pt>
                <c:pt idx="64">
                  <c:v>4769</c:v>
                </c:pt>
                <c:pt idx="65">
                  <c:v>4199</c:v>
                </c:pt>
                <c:pt idx="66">
                  <c:v>5413</c:v>
                </c:pt>
                <c:pt idx="67">
                  <c:v>4687</c:v>
                </c:pt>
                <c:pt idx="68">
                  <c:v>5671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37-4A2D-942E-4B6F10EE0544}"/>
            </c:ext>
          </c:extLst>
        </c:ser>
        <c:ser>
          <c:idx val="1"/>
          <c:order val="1"/>
          <c:tx>
            <c:strRef>
              <c:f>Seasonal!$F$1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Seasonal!$F$2:$F$70</c:f>
              <c:numCache>
                <c:formatCode>General</c:formatCode>
                <c:ptCount val="69"/>
                <c:pt idx="4" formatCode="_(* #,##0.00_);_(* \(#,##0.00\);_(* &quot;-&quot;??_);_(@_)">
                  <c:v>1077.6539915086946</c:v>
                </c:pt>
                <c:pt idx="5" formatCode="_(* #,##0.00_);_(* \(#,##0.00\);_(* &quot;-&quot;??_);_(@_)">
                  <c:v>1267.5073655937381</c:v>
                </c:pt>
                <c:pt idx="6" formatCode="_(* #,##0.00_);_(* \(#,##0.00\);_(* &quot;-&quot;??_);_(@_)">
                  <c:v>942.19373711650201</c:v>
                </c:pt>
                <c:pt idx="7" formatCode="_(* #,##0.00_);_(* \(#,##0.00\);_(* &quot;-&quot;??_);_(@_)">
                  <c:v>929.63276308174864</c:v>
                </c:pt>
                <c:pt idx="8" formatCode="_(* #,##0.00_);_(* \(#,##0.00\);_(* &quot;-&quot;??_);_(@_)">
                  <c:v>820.08395144879898</c:v>
                </c:pt>
                <c:pt idx="9" formatCode="_(* #,##0.00_);_(* \(#,##0.00\);_(* &quot;-&quot;??_);_(@_)">
                  <c:v>1170.9827187807477</c:v>
                </c:pt>
                <c:pt idx="10" formatCode="_(* #,##0.00_);_(* \(#,##0.00\);_(* &quot;-&quot;??_);_(@_)">
                  <c:v>986.68958156890869</c:v>
                </c:pt>
                <c:pt idx="11" formatCode="_(* #,##0.00_);_(* \(#,##0.00\);_(* &quot;-&quot;??_);_(@_)">
                  <c:v>1157.6361417761709</c:v>
                </c:pt>
                <c:pt idx="12" formatCode="_(* #,##0.00_);_(* \(#,##0.00\);_(* &quot;-&quot;??_);_(@_)">
                  <c:v>1070.3923693010674</c:v>
                </c:pt>
                <c:pt idx="13" formatCode="_(* #,##0.00_);_(* \(#,##0.00\);_(* &quot;-&quot;??_);_(@_)">
                  <c:v>1396.8199981145112</c:v>
                </c:pt>
                <c:pt idx="14" formatCode="_(* #,##0.00_);_(* \(#,##0.00\);_(* &quot;-&quot;??_);_(@_)">
                  <c:v>1166.8475843163633</c:v>
                </c:pt>
                <c:pt idx="15" formatCode="_(* #,##0.00_);_(* \(#,##0.00\);_(* &quot;-&quot;??_);_(@_)">
                  <c:v>1301.0781316326163</c:v>
                </c:pt>
                <c:pt idx="16" formatCode="_(* #,##0.00_);_(* \(#,##0.00\);_(* &quot;-&quot;??_);_(@_)">
                  <c:v>1152.8030370692759</c:v>
                </c:pt>
                <c:pt idx="17" formatCode="_(* #,##0.00_);_(* \(#,##0.00\);_(* &quot;-&quot;??_);_(@_)">
                  <c:v>1545.7637261447203</c:v>
                </c:pt>
                <c:pt idx="18" formatCode="_(* #,##0.00_);_(* \(#,##0.00\);_(* &quot;-&quot;??_);_(@_)">
                  <c:v>1211.1627566022128</c:v>
                </c:pt>
                <c:pt idx="19" formatCode="_(* #,##0.00_);_(* \(#,##0.00\);_(* &quot;-&quot;??_);_(@_)">
                  <c:v>1341.0904502568908</c:v>
                </c:pt>
                <c:pt idx="20" formatCode="_(* #,##0.00_);_(* \(#,##0.00\);_(* &quot;-&quot;??_);_(@_)">
                  <c:v>1196.0779383761592</c:v>
                </c:pt>
                <c:pt idx="21" formatCode="_(* #,##0.00_);_(* \(#,##0.00\);_(* &quot;-&quot;??_);_(@_)">
                  <c:v>1607.847650690743</c:v>
                </c:pt>
                <c:pt idx="22" formatCode="_(* #,##0.00_);_(* \(#,##0.00\);_(* &quot;-&quot;??_);_(@_)">
                  <c:v>1181.8708156937548</c:v>
                </c:pt>
                <c:pt idx="23" formatCode="_(* #,##0.00_);_(* \(#,##0.00\);_(* &quot;-&quot;??_);_(@_)">
                  <c:v>1689.1529730476466</c:v>
                </c:pt>
                <c:pt idx="24" formatCode="_(* #,##0.00_);_(* \(#,##0.00\);_(* &quot;-&quot;??_);_(@_)">
                  <c:v>1651.6739302410747</c:v>
                </c:pt>
                <c:pt idx="25" formatCode="_(* #,##0.00_);_(* \(#,##0.00\);_(* &quot;-&quot;??_);_(@_)">
                  <c:v>2368.7169219771745</c:v>
                </c:pt>
                <c:pt idx="26" formatCode="_(* #,##0.00_);_(* \(#,##0.00\);_(* &quot;-&quot;??_);_(@_)">
                  <c:v>1902.9383441571022</c:v>
                </c:pt>
                <c:pt idx="27" formatCode="_(* #,##0.00_);_(* \(#,##0.00\);_(* &quot;-&quot;??_);_(@_)">
                  <c:v>2924.5243099183908</c:v>
                </c:pt>
                <c:pt idx="28" formatCode="_(* #,##0.00_);_(* \(#,##0.00\);_(* &quot;-&quot;??_);_(@_)">
                  <c:v>2612.221479315333</c:v>
                </c:pt>
                <c:pt idx="29" formatCode="_(* #,##0.00_);_(* \(#,##0.00\);_(* &quot;-&quot;??_);_(@_)">
                  <c:v>3144.9489915990202</c:v>
                </c:pt>
                <c:pt idx="30" formatCode="_(* #,##0.00_);_(* \(#,##0.00\);_(* &quot;-&quot;??_);_(@_)">
                  <c:v>2305.1397543293592</c:v>
                </c:pt>
                <c:pt idx="31" formatCode="_(* #,##0.00_);_(* \(#,##0.00\);_(* &quot;-&quot;??_);_(@_)">
                  <c:v>3014.1885232107261</c:v>
                </c:pt>
                <c:pt idx="32" formatCode="_(* #,##0.00_);_(* \(#,##0.00\);_(* &quot;-&quot;??_);_(@_)">
                  <c:v>2721.5758756058044</c:v>
                </c:pt>
                <c:pt idx="33" formatCode="_(* #,##0.00_);_(* \(#,##0.00\);_(* &quot;-&quot;??_);_(@_)">
                  <c:v>3268.3298561720376</c:v>
                </c:pt>
                <c:pt idx="34" formatCode="_(* #,##0.00_);_(* \(#,##0.00\);_(* &quot;-&quot;??_);_(@_)">
                  <c:v>2487.1780386862406</c:v>
                </c:pt>
                <c:pt idx="35" formatCode="_(* #,##0.00_);_(* \(#,##0.00\);_(* &quot;-&quot;??_);_(@_)">
                  <c:v>2978.9440641222427</c:v>
                </c:pt>
                <c:pt idx="36" formatCode="_(* #,##0.00_);_(* \(#,##0.00\);_(* &quot;-&quot;??_);_(@_)">
                  <c:v>2726.5844192869695</c:v>
                </c:pt>
                <c:pt idx="37" formatCode="_(* #,##0.00_);_(* \(#,##0.00\);_(* &quot;-&quot;??_);_(@_)">
                  <c:v>3245.5319646621183</c:v>
                </c:pt>
                <c:pt idx="38" formatCode="_(* #,##0.00_);_(* \(#,##0.00\);_(* &quot;-&quot;??_);_(@_)">
                  <c:v>2503.0898051062945</c:v>
                </c:pt>
                <c:pt idx="39" formatCode="_(* #,##0.00_);_(* \(#,##0.00\);_(* &quot;-&quot;??_);_(@_)">
                  <c:v>2724.3649017513444</c:v>
                </c:pt>
                <c:pt idx="40" formatCode="_(* #,##0.00_);_(* \(#,##0.00\);_(* &quot;-&quot;??_);_(@_)">
                  <c:v>2568.9553801634111</c:v>
                </c:pt>
                <c:pt idx="41" formatCode="_(* #,##0.00_);_(* \(#,##0.00\);_(* &quot;-&quot;??_);_(@_)">
                  <c:v>3185.8704222176925</c:v>
                </c:pt>
                <c:pt idx="42" formatCode="_(* #,##0.00_);_(* \(#,##0.00\);_(* &quot;-&quot;??_);_(@_)">
                  <c:v>2676.040377420507</c:v>
                </c:pt>
                <c:pt idx="43" formatCode="_(* #,##0.00_);_(* \(#,##0.00\);_(* &quot;-&quot;??_);_(@_)">
                  <c:v>3010.1960141444169</c:v>
                </c:pt>
                <c:pt idx="44" formatCode="_(* #,##0.00_);_(* \(#,##0.00\);_(* &quot;-&quot;??_);_(@_)">
                  <c:v>3118.5360106951075</c:v>
                </c:pt>
                <c:pt idx="45" formatCode="_(* #,##0.00_);_(* \(#,##0.00\);_(* &quot;-&quot;??_);_(@_)">
                  <c:v>3718.4170718963655</c:v>
                </c:pt>
                <c:pt idx="46" formatCode="_(* #,##0.00_);_(* \(#,##0.00\);_(* &quot;-&quot;??_);_(@_)">
                  <c:v>3096.0767379202366</c:v>
                </c:pt>
                <c:pt idx="47" formatCode="_(* #,##0.00_);_(* \(#,##0.00\);_(* &quot;-&quot;??_);_(@_)">
                  <c:v>3449.5622035818146</c:v>
                </c:pt>
                <c:pt idx="48" formatCode="_(* #,##0.00_);_(* \(#,##0.00\);_(* &quot;-&quot;??_);_(@_)">
                  <c:v>3457.3601071006933</c:v>
                </c:pt>
                <c:pt idx="49" formatCode="_(* #,##0.00_);_(* \(#,##0.00\);_(* &quot;-&quot;??_);_(@_)">
                  <c:v>4211.2768902663356</c:v>
                </c:pt>
                <c:pt idx="50" formatCode="_(* #,##0.00_);_(* \(#,##0.00\);_(* &quot;-&quot;??_);_(@_)">
                  <c:v>3564.0085500945884</c:v>
                </c:pt>
                <c:pt idx="51" formatCode="_(* #,##0.00_);_(* \(#,##0.00\);_(* &quot;-&quot;??_);_(@_)">
                  <c:v>3982.9701917058128</c:v>
                </c:pt>
                <c:pt idx="52" formatCode="_(* #,##0.00_);_(* \(#,##0.00\);_(* &quot;-&quot;??_);_(@_)">
                  <c:v>3708.4441893912935</c:v>
                </c:pt>
                <c:pt idx="53" formatCode="_(* #,##0.00_);_(* \(#,##0.00\);_(* &quot;-&quot;??_);_(@_)">
                  <c:v>4335.9190393213876</c:v>
                </c:pt>
                <c:pt idx="54" formatCode="_(* #,##0.00_);_(* \(#,##0.00\);_(* &quot;-&quot;??_);_(@_)">
                  <c:v>3487.7641576514388</c:v>
                </c:pt>
                <c:pt idx="55" formatCode="_(* #,##0.00_);_(* \(#,##0.00\);_(* &quot;-&quot;??_);_(@_)">
                  <c:v>3869.2458298713977</c:v>
                </c:pt>
                <c:pt idx="56" formatCode="_(* #,##0.00_);_(* \(#,##0.00\);_(* &quot;-&quot;??_);_(@_)">
                  <c:v>3482.3453874335551</c:v>
                </c:pt>
                <c:pt idx="57" formatCode="_(* #,##0.00_);_(* \(#,##0.00\);_(* &quot;-&quot;??_);_(@_)">
                  <c:v>4051.698044711879</c:v>
                </c:pt>
                <c:pt idx="58" formatCode="_(* #,##0.00_);_(* \(#,##0.00\);_(* &quot;-&quot;??_);_(@_)">
                  <c:v>3417.8492798680104</c:v>
                </c:pt>
                <c:pt idx="59" formatCode="_(* #,##0.00_);_(* \(#,##0.00\);_(* &quot;-&quot;??_);_(@_)">
                  <c:v>3728.4185676211778</c:v>
                </c:pt>
                <c:pt idx="60" formatCode="_(* #,##0.00_);_(* \(#,##0.00\);_(* &quot;-&quot;??_);_(@_)">
                  <c:v>3621.3650150334574</c:v>
                </c:pt>
                <c:pt idx="61" formatCode="_(* #,##0.00_);_(* \(#,##0.00\);_(* &quot;-&quot;??_);_(@_)">
                  <c:v>4375.0153127994372</c:v>
                </c:pt>
                <c:pt idx="62" formatCode="_(* #,##0.00_);_(* \(#,##0.00\);_(* &quot;-&quot;??_);_(@_)">
                  <c:v>3887.8017014656216</c:v>
                </c:pt>
                <c:pt idx="63" formatCode="_(* #,##0.00_);_(* \(#,##0.00\);_(* &quot;-&quot;??_);_(@_)">
                  <c:v>4367.9773826706296</c:v>
                </c:pt>
                <c:pt idx="64" formatCode="_(* #,##0.00_);_(* \(#,##0.00\);_(* &quot;-&quot;??_);_(@_)">
                  <c:v>4261.2461289416215</c:v>
                </c:pt>
                <c:pt idx="65" formatCode="_(* #,##0.00_);_(* \(#,##0.00\);_(* &quot;-&quot;??_);_(@_)">
                  <c:v>5107.0653284186856</c:v>
                </c:pt>
                <c:pt idx="66" formatCode="_(* #,##0.00_);_(* \(#,##0.00\);_(* &quot;-&quot;??_);_(@_)">
                  <c:v>4514.1454109325996</c:v>
                </c:pt>
                <c:pt idx="67" formatCode="_(* #,##0.00_);_(* \(#,##0.00\);_(* &quot;-&quot;??_);_(@_)">
                  <c:v>5099.2634335914781</c:v>
                </c:pt>
                <c:pt idx="68" formatCode="_(* #,##0.00_);_(* \(#,##0.00\);_(* &quot;-&quot;??_);_(@_)">
                  <c:v>4816.2456098834509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37-4A2D-942E-4B6F10EE0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793848"/>
        <c:axId val="489796088"/>
      </c:lineChart>
      <c:dateAx>
        <c:axId val="489793848"/>
        <c:scaling>
          <c:orientation val="minMax"/>
        </c:scaling>
        <c:delete val="0"/>
        <c:axPos val="b"/>
        <c:numFmt formatCode="yyyy/mm/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796088"/>
        <c:crosses val="autoZero"/>
        <c:auto val="1"/>
        <c:lblOffset val="100"/>
        <c:baseTimeUnit val="months"/>
      </c:dateAx>
      <c:valAx>
        <c:axId val="48979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79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518160</xdr:colOff>
      <xdr:row>4</xdr:row>
      <xdr:rowOff>91440</xdr:rowOff>
    </xdr:from>
    <xdr:to>
      <xdr:col>16</xdr:col>
      <xdr:colOff>441960</xdr:colOff>
      <xdr:row>19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BCDA6D-1BAB-4DF8-91E4-01ACBAB453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464820</xdr:colOff>
      <xdr:row>8</xdr:row>
      <xdr:rowOff>106680</xdr:rowOff>
    </xdr:from>
    <xdr:to>
      <xdr:col>17</xdr:col>
      <xdr:colOff>160020</xdr:colOff>
      <xdr:row>23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EF72CC-D6DA-4A2A-90BB-ADDEA700E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F7067-2769-4939-8453-B005E2339FC8}">
  <dimension ref="A1:K74"/>
  <sheetViews>
    <sheetView tabSelected="1" topLeftCell="A48" workbookViewId="0">
      <selection activeCell="I10" sqref="I10"/>
    </sheetView>
  </sheetViews>
  <sheetFormatPr defaultRowHeight="14.4" x14ac:dyDescent="0.3"/>
  <cols>
    <col min="1" max="1" width="10.44140625" style="1" bestFit="1" customWidth="1"/>
    <col min="5" max="5" width="13" customWidth="1"/>
    <col min="11" max="11" width="14.44140625" customWidth="1"/>
  </cols>
  <sheetData>
    <row r="1" spans="1:11" ht="15" thickBot="1" x14ac:dyDescent="0.35">
      <c r="A1" s="9" t="s">
        <v>1</v>
      </c>
      <c r="B1" s="4" t="s">
        <v>0</v>
      </c>
      <c r="C1" s="4" t="s">
        <v>5</v>
      </c>
      <c r="D1" s="4" t="s">
        <v>12</v>
      </c>
      <c r="E1" s="4" t="s">
        <v>13</v>
      </c>
      <c r="F1" s="4"/>
      <c r="G1" s="4" t="s">
        <v>7</v>
      </c>
      <c r="H1">
        <v>0.4579628</v>
      </c>
      <c r="J1" s="2"/>
      <c r="K1" s="7"/>
    </row>
    <row r="2" spans="1:11" x14ac:dyDescent="0.3">
      <c r="A2" s="1">
        <v>36616</v>
      </c>
      <c r="B2">
        <v>1517</v>
      </c>
      <c r="C2" s="10">
        <f>B2</f>
        <v>1517</v>
      </c>
      <c r="D2" s="11"/>
      <c r="E2" s="8">
        <f t="shared" ref="E2:E5" si="0">D2^2</f>
        <v>0</v>
      </c>
      <c r="G2" s="2" t="s">
        <v>14</v>
      </c>
      <c r="H2">
        <f>1-H1</f>
        <v>0.5420372</v>
      </c>
      <c r="J2" s="2"/>
      <c r="K2" s="7"/>
    </row>
    <row r="3" spans="1:11" x14ac:dyDescent="0.3">
      <c r="A3" s="1">
        <v>36707</v>
      </c>
      <c r="B3">
        <v>1248</v>
      </c>
      <c r="C3" s="10">
        <f>($H$1*B2)+($H$2*C2)</f>
        <v>1517</v>
      </c>
      <c r="D3" s="11">
        <f t="shared" ref="D3:D65" si="1">ABS(C3-B3)</f>
        <v>269</v>
      </c>
      <c r="E3" s="8">
        <f t="shared" si="0"/>
        <v>72361</v>
      </c>
    </row>
    <row r="4" spans="1:11" x14ac:dyDescent="0.3">
      <c r="A4" s="1">
        <v>36799</v>
      </c>
      <c r="B4">
        <v>1677</v>
      </c>
      <c r="C4" s="7">
        <f t="shared" ref="C4:C68" si="2">($H$1*B3)+($H$2*C3)</f>
        <v>1393.8080067999999</v>
      </c>
      <c r="D4" s="11">
        <f t="shared" si="1"/>
        <v>283.19199320000007</v>
      </c>
      <c r="E4" s="8">
        <f t="shared" si="0"/>
        <v>80197.705012588893</v>
      </c>
    </row>
    <row r="5" spans="1:11" x14ac:dyDescent="0.3">
      <c r="A5" s="1">
        <v>36891</v>
      </c>
      <c r="B5">
        <v>1393</v>
      </c>
      <c r="C5" s="7">
        <f t="shared" si="2"/>
        <v>1523.4994049434529</v>
      </c>
      <c r="D5" s="11">
        <f t="shared" si="1"/>
        <v>130.49940494345287</v>
      </c>
      <c r="E5" s="8">
        <f t="shared" si="0"/>
        <v>17030.094690595291</v>
      </c>
    </row>
    <row r="6" spans="1:11" x14ac:dyDescent="0.3">
      <c r="A6" s="1">
        <v>36981</v>
      </c>
      <c r="B6">
        <v>1558</v>
      </c>
      <c r="C6" s="7">
        <f t="shared" si="2"/>
        <v>1463.7355320572153</v>
      </c>
      <c r="D6" s="11">
        <f t="shared" si="1"/>
        <v>94.264467942784677</v>
      </c>
      <c r="E6" s="8">
        <f>D6^2</f>
        <v>8885.7899165362796</v>
      </c>
    </row>
    <row r="7" spans="1:11" x14ac:dyDescent="0.3">
      <c r="A7" s="1">
        <v>37072</v>
      </c>
      <c r="B7">
        <v>1368</v>
      </c>
      <c r="C7" s="7">
        <f t="shared" si="2"/>
        <v>1506.9051517368032</v>
      </c>
      <c r="D7" s="11">
        <f t="shared" si="1"/>
        <v>138.90515173680319</v>
      </c>
      <c r="E7" s="8">
        <f t="shared" ref="E7:E70" si="3">D7^2</f>
        <v>19294.641179024318</v>
      </c>
    </row>
    <row r="8" spans="1:11" x14ac:dyDescent="0.3">
      <c r="A8" s="1">
        <v>37164</v>
      </c>
      <c r="B8">
        <v>1790</v>
      </c>
      <c r="C8" s="7">
        <f t="shared" si="2"/>
        <v>1443.291759512992</v>
      </c>
      <c r="D8" s="11">
        <f t="shared" si="1"/>
        <v>346.70824048700797</v>
      </c>
      <c r="E8" s="8">
        <f t="shared" si="3"/>
        <v>120206.60402159696</v>
      </c>
    </row>
    <row r="9" spans="1:11" x14ac:dyDescent="0.3">
      <c r="A9" s="1">
        <v>37256</v>
      </c>
      <c r="B9">
        <v>1396</v>
      </c>
      <c r="C9" s="7">
        <f t="shared" si="2"/>
        <v>1602.0712361094957</v>
      </c>
      <c r="D9" s="11">
        <f t="shared" si="1"/>
        <v>206.07123610949566</v>
      </c>
      <c r="E9" s="8">
        <f t="shared" si="3"/>
        <v>42465.354351695511</v>
      </c>
    </row>
    <row r="10" spans="1:11" x14ac:dyDescent="0.3">
      <c r="A10" s="1">
        <v>37346</v>
      </c>
      <c r="B10">
        <v>1638</v>
      </c>
      <c r="C10" s="7">
        <f t="shared" si="2"/>
        <v>1507.6982758213298</v>
      </c>
      <c r="D10" s="11">
        <f t="shared" si="1"/>
        <v>130.30172417867016</v>
      </c>
      <c r="E10" s="8">
        <f t="shared" si="3"/>
        <v>16978.539323934234</v>
      </c>
    </row>
    <row r="11" spans="1:11" x14ac:dyDescent="0.3">
      <c r="A11" s="1">
        <v>37437</v>
      </c>
      <c r="B11">
        <v>1507</v>
      </c>
      <c r="C11" s="7">
        <f t="shared" si="2"/>
        <v>1567.3716182710214</v>
      </c>
      <c r="D11" s="11">
        <f t="shared" si="1"/>
        <v>60.371618271021362</v>
      </c>
      <c r="E11" s="8">
        <f t="shared" si="3"/>
        <v>3644.7322926619204</v>
      </c>
    </row>
    <row r="12" spans="1:11" x14ac:dyDescent="0.3">
      <c r="A12" s="1">
        <v>37529</v>
      </c>
      <c r="B12">
        <v>1868</v>
      </c>
      <c r="C12" s="7">
        <f t="shared" si="2"/>
        <v>1539.7236629270933</v>
      </c>
      <c r="D12" s="11">
        <f t="shared" si="1"/>
        <v>328.2763370729067</v>
      </c>
      <c r="E12" s="8">
        <f t="shared" si="3"/>
        <v>107765.35348200466</v>
      </c>
    </row>
    <row r="13" spans="1:11" x14ac:dyDescent="0.3">
      <c r="A13" s="1">
        <v>37621</v>
      </c>
      <c r="B13">
        <v>1510</v>
      </c>
      <c r="C13" s="7">
        <f t="shared" si="2"/>
        <v>1690.0620134267456</v>
      </c>
      <c r="D13" s="11">
        <f t="shared" si="1"/>
        <v>180.06201342674558</v>
      </c>
      <c r="E13" s="8">
        <f t="shared" si="3"/>
        <v>32422.328679293507</v>
      </c>
    </row>
    <row r="14" spans="1:11" x14ac:dyDescent="0.3">
      <c r="A14" s="1">
        <v>37711</v>
      </c>
      <c r="B14">
        <v>1669</v>
      </c>
      <c r="C14" s="7">
        <f t="shared" si="2"/>
        <v>1607.6003095841957</v>
      </c>
      <c r="D14" s="11">
        <f t="shared" si="1"/>
        <v>61.399690415804344</v>
      </c>
      <c r="E14" s="8">
        <f t="shared" si="3"/>
        <v>3769.9219831566156</v>
      </c>
    </row>
    <row r="15" spans="1:11" x14ac:dyDescent="0.3">
      <c r="A15" s="1">
        <v>37802</v>
      </c>
      <c r="B15">
        <v>1392</v>
      </c>
      <c r="C15" s="7">
        <f t="shared" si="2"/>
        <v>1635.7190837261505</v>
      </c>
      <c r="D15" s="11">
        <f t="shared" si="1"/>
        <v>243.71908372615053</v>
      </c>
      <c r="E15" s="8">
        <f t="shared" si="3"/>
        <v>59398.991772314374</v>
      </c>
    </row>
    <row r="16" spans="1:11" x14ac:dyDescent="0.3">
      <c r="A16" s="1">
        <v>37894</v>
      </c>
      <c r="B16">
        <v>1853</v>
      </c>
      <c r="C16" s="7">
        <f t="shared" si="2"/>
        <v>1524.1048097294881</v>
      </c>
      <c r="D16" s="11">
        <f t="shared" si="1"/>
        <v>328.89519027051188</v>
      </c>
      <c r="E16" s="8">
        <f t="shared" si="3"/>
        <v>108172.04618307621</v>
      </c>
    </row>
    <row r="17" spans="1:5" x14ac:dyDescent="0.3">
      <c r="A17" s="1">
        <v>37986</v>
      </c>
      <c r="B17">
        <v>1353</v>
      </c>
      <c r="C17" s="7">
        <f t="shared" si="2"/>
        <v>1674.7265719723046</v>
      </c>
      <c r="D17" s="11">
        <f t="shared" si="1"/>
        <v>321.72657197230455</v>
      </c>
      <c r="E17" s="8">
        <f t="shared" si="3"/>
        <v>103507.98711305046</v>
      </c>
    </row>
    <row r="18" spans="1:5" x14ac:dyDescent="0.3">
      <c r="A18" s="1">
        <v>38077</v>
      </c>
      <c r="B18">
        <v>1623</v>
      </c>
      <c r="C18" s="7">
        <f t="shared" si="2"/>
        <v>1527.3877702374666</v>
      </c>
      <c r="D18" s="11">
        <f t="shared" si="1"/>
        <v>95.612229762533389</v>
      </c>
      <c r="E18" s="8">
        <f t="shared" si="3"/>
        <v>9141.6984801634753</v>
      </c>
    </row>
    <row r="19" spans="1:5" x14ac:dyDescent="0.3">
      <c r="A19" s="1">
        <v>38168</v>
      </c>
      <c r="B19">
        <v>1401</v>
      </c>
      <c r="C19" s="7">
        <f t="shared" si="2"/>
        <v>1571.1746146937598</v>
      </c>
      <c r="D19" s="11">
        <f t="shared" si="1"/>
        <v>170.17461469375985</v>
      </c>
      <c r="E19" s="8">
        <f t="shared" si="3"/>
        <v>28959.399486169626</v>
      </c>
    </row>
    <row r="20" spans="1:5" x14ac:dyDescent="0.3">
      <c r="A20" s="1">
        <v>38260</v>
      </c>
      <c r="B20">
        <v>1758</v>
      </c>
      <c r="C20" s="7">
        <f t="shared" si="2"/>
        <v>1493.2409716596844</v>
      </c>
      <c r="D20" s="11">
        <f t="shared" si="1"/>
        <v>264.75902834031558</v>
      </c>
      <c r="E20" s="8">
        <f t="shared" si="3"/>
        <v>70097.343087708025</v>
      </c>
    </row>
    <row r="21" spans="1:5" x14ac:dyDescent="0.3">
      <c r="A21" s="1">
        <v>38352</v>
      </c>
      <c r="B21">
        <v>1078</v>
      </c>
      <c r="C21" s="7">
        <f t="shared" si="2"/>
        <v>1614.4907576036946</v>
      </c>
      <c r="D21" s="11">
        <f t="shared" si="1"/>
        <v>536.49075760369465</v>
      </c>
      <c r="E21" s="8">
        <f t="shared" si="3"/>
        <v>287822.33299418626</v>
      </c>
    </row>
    <row r="22" spans="1:5" x14ac:dyDescent="0.3">
      <c r="A22" s="1">
        <v>38442</v>
      </c>
      <c r="B22">
        <v>1674</v>
      </c>
      <c r="C22" s="7">
        <f t="shared" si="2"/>
        <v>1368.7979480773852</v>
      </c>
      <c r="D22" s="11">
        <f t="shared" si="1"/>
        <v>305.20205192261483</v>
      </c>
      <c r="E22" s="8">
        <f t="shared" si="3"/>
        <v>93148.292497774484</v>
      </c>
    </row>
    <row r="23" spans="1:5" x14ac:dyDescent="0.3">
      <c r="A23" s="1">
        <v>38533</v>
      </c>
      <c r="B23">
        <v>1516</v>
      </c>
      <c r="C23" s="7">
        <f t="shared" si="2"/>
        <v>1508.5691343416113</v>
      </c>
      <c r="D23" s="11">
        <f t="shared" si="1"/>
        <v>7.4308656583887114</v>
      </c>
      <c r="E23" s="8">
        <f t="shared" si="3"/>
        <v>55.217764433020697</v>
      </c>
    </row>
    <row r="24" spans="1:5" x14ac:dyDescent="0.3">
      <c r="A24" s="1">
        <v>38625</v>
      </c>
      <c r="B24">
        <v>1924</v>
      </c>
      <c r="C24" s="7">
        <f t="shared" si="2"/>
        <v>1511.9721943849509</v>
      </c>
      <c r="D24" s="11">
        <f t="shared" si="1"/>
        <v>412.02780561504915</v>
      </c>
      <c r="E24" s="8">
        <f t="shared" si="3"/>
        <v>169766.91259995272</v>
      </c>
    </row>
    <row r="25" spans="1:5" x14ac:dyDescent="0.3">
      <c r="A25" s="1">
        <v>38717</v>
      </c>
      <c r="B25">
        <v>1522</v>
      </c>
      <c r="C25" s="7">
        <f t="shared" si="2"/>
        <v>1700.6656019222746</v>
      </c>
      <c r="D25" s="11">
        <f t="shared" si="1"/>
        <v>178.66560192227462</v>
      </c>
      <c r="E25" s="8">
        <f t="shared" si="3"/>
        <v>31921.3973102487</v>
      </c>
    </row>
    <row r="26" spans="1:5" x14ac:dyDescent="0.3">
      <c r="A26" s="1">
        <v>38807</v>
      </c>
      <c r="B26">
        <v>2459</v>
      </c>
      <c r="C26" s="7">
        <f t="shared" si="2"/>
        <v>1618.8434026022642</v>
      </c>
      <c r="D26" s="11">
        <f t="shared" si="1"/>
        <v>840.15659739773582</v>
      </c>
      <c r="E26" s="8">
        <f t="shared" si="3"/>
        <v>705863.1081509412</v>
      </c>
    </row>
    <row r="27" spans="1:5" x14ac:dyDescent="0.3">
      <c r="A27" s="1">
        <v>38898</v>
      </c>
      <c r="B27">
        <v>2428</v>
      </c>
      <c r="C27" s="7">
        <f t="shared" si="2"/>
        <v>2003.603870385004</v>
      </c>
      <c r="D27" s="11">
        <f t="shared" si="1"/>
        <v>424.39612961499597</v>
      </c>
      <c r="E27" s="8">
        <f t="shared" si="3"/>
        <v>180112.07483218846</v>
      </c>
    </row>
    <row r="28" spans="1:5" x14ac:dyDescent="0.3">
      <c r="A28" s="1">
        <v>38990</v>
      </c>
      <c r="B28">
        <v>2949</v>
      </c>
      <c r="C28" s="7">
        <f t="shared" si="2"/>
        <v>2197.9615102126504</v>
      </c>
      <c r="D28" s="11">
        <f t="shared" si="1"/>
        <v>751.03848978734959</v>
      </c>
      <c r="E28" s="8">
        <f t="shared" si="3"/>
        <v>564058.81314206286</v>
      </c>
    </row>
    <row r="29" spans="1:5" x14ac:dyDescent="0.3">
      <c r="A29" s="1">
        <v>39082</v>
      </c>
      <c r="B29">
        <v>2248</v>
      </c>
      <c r="C29" s="7">
        <f t="shared" si="2"/>
        <v>2541.9091999034363</v>
      </c>
      <c r="D29" s="11">
        <f t="shared" si="1"/>
        <v>293.90919990343627</v>
      </c>
      <c r="E29" s="8">
        <f t="shared" si="3"/>
        <v>86382.617787878058</v>
      </c>
    </row>
    <row r="30" spans="1:5" x14ac:dyDescent="0.3">
      <c r="A30" s="1">
        <v>39172</v>
      </c>
      <c r="B30">
        <v>2538</v>
      </c>
      <c r="C30" s="7">
        <f t="shared" si="2"/>
        <v>2407.3097197698989</v>
      </c>
      <c r="D30" s="11">
        <f t="shared" si="1"/>
        <v>130.69028023010105</v>
      </c>
      <c r="E30" s="8">
        <f t="shared" si="3"/>
        <v>17079.949346622343</v>
      </c>
    </row>
    <row r="31" spans="1:5" x14ac:dyDescent="0.3">
      <c r="A31" s="1">
        <v>39263</v>
      </c>
      <c r="B31">
        <v>2400</v>
      </c>
      <c r="C31" s="7">
        <f t="shared" si="2"/>
        <v>2467.1610064368606</v>
      </c>
      <c r="D31" s="11">
        <f t="shared" si="1"/>
        <v>67.161006436860589</v>
      </c>
      <c r="E31" s="8">
        <f t="shared" si="3"/>
        <v>4510.6007856120295</v>
      </c>
    </row>
    <row r="32" spans="1:5" x14ac:dyDescent="0.3">
      <c r="A32" s="1">
        <v>39355</v>
      </c>
      <c r="B32">
        <v>2941</v>
      </c>
      <c r="C32" s="7">
        <f t="shared" si="2"/>
        <v>2436.4037638782179</v>
      </c>
      <c r="D32" s="11">
        <f t="shared" si="1"/>
        <v>504.59623612178211</v>
      </c>
      <c r="E32" s="8">
        <f t="shared" si="3"/>
        <v>254617.3615082693</v>
      </c>
    </row>
    <row r="33" spans="1:5" x14ac:dyDescent="0.3">
      <c r="A33" s="1">
        <v>39447</v>
      </c>
      <c r="B33">
        <v>2420</v>
      </c>
      <c r="C33" s="7">
        <f t="shared" si="2"/>
        <v>2667.4900690420104</v>
      </c>
      <c r="D33" s="11">
        <f t="shared" si="1"/>
        <v>247.49006904201042</v>
      </c>
      <c r="E33" s="8">
        <f t="shared" si="3"/>
        <v>61251.334274419081</v>
      </c>
    </row>
    <row r="34" spans="1:5" x14ac:dyDescent="0.3">
      <c r="A34" s="1">
        <v>39538</v>
      </c>
      <c r="B34">
        <v>2621</v>
      </c>
      <c r="C34" s="7">
        <f t="shared" si="2"/>
        <v>2554.1488240513381</v>
      </c>
      <c r="D34" s="11">
        <f t="shared" si="1"/>
        <v>66.851175948661876</v>
      </c>
      <c r="E34" s="8">
        <f t="shared" si="3"/>
        <v>4469.0797257189479</v>
      </c>
    </row>
    <row r="35" spans="1:5" x14ac:dyDescent="0.3">
      <c r="A35" s="1">
        <v>39629</v>
      </c>
      <c r="B35">
        <v>2521</v>
      </c>
      <c r="C35" s="7">
        <f t="shared" si="2"/>
        <v>2584.7641757720799</v>
      </c>
      <c r="D35" s="11">
        <f t="shared" si="1"/>
        <v>63.764175772079852</v>
      </c>
      <c r="E35" s="8">
        <f t="shared" si="3"/>
        <v>4065.8701118926951</v>
      </c>
    </row>
    <row r="36" spans="1:5" x14ac:dyDescent="0.3">
      <c r="A36" s="1">
        <v>39721</v>
      </c>
      <c r="B36">
        <v>3083</v>
      </c>
      <c r="C36" s="7">
        <f t="shared" si="2"/>
        <v>2555.5625552958063</v>
      </c>
      <c r="D36" s="11">
        <f t="shared" si="1"/>
        <v>527.43744470419369</v>
      </c>
      <c r="E36" s="8">
        <f t="shared" si="3"/>
        <v>278190.25807608938</v>
      </c>
    </row>
    <row r="37" spans="1:5" x14ac:dyDescent="0.3">
      <c r="A37" s="1">
        <v>39813</v>
      </c>
      <c r="B37">
        <v>2574</v>
      </c>
      <c r="C37" s="7">
        <f t="shared" si="2"/>
        <v>2797.109284297384</v>
      </c>
      <c r="D37" s="11">
        <f t="shared" si="1"/>
        <v>223.10928429738397</v>
      </c>
      <c r="E37" s="8">
        <f t="shared" si="3"/>
        <v>49777.752739690906</v>
      </c>
    </row>
    <row r="38" spans="1:5" x14ac:dyDescent="0.3">
      <c r="A38" s="1">
        <v>39903</v>
      </c>
      <c r="B38">
        <v>2577</v>
      </c>
      <c r="C38" s="7">
        <f t="shared" si="2"/>
        <v>2694.9335317545579</v>
      </c>
      <c r="D38" s="11">
        <f t="shared" si="1"/>
        <v>117.93353175455786</v>
      </c>
      <c r="E38" s="8">
        <f t="shared" si="3"/>
        <v>13908.317912103308</v>
      </c>
    </row>
    <row r="39" spans="1:5" x14ac:dyDescent="0.3">
      <c r="A39" s="1">
        <v>39994</v>
      </c>
      <c r="B39">
        <v>2457</v>
      </c>
      <c r="C39" s="7">
        <f t="shared" si="2"/>
        <v>2640.9243613383514</v>
      </c>
      <c r="D39" s="11">
        <f t="shared" si="1"/>
        <v>183.92436133835145</v>
      </c>
      <c r="E39" s="8">
        <f t="shared" si="3"/>
        <v>33828.170693720465</v>
      </c>
    </row>
    <row r="40" spans="1:5" x14ac:dyDescent="0.3">
      <c r="A40" s="1">
        <v>40086</v>
      </c>
      <c r="B40">
        <v>2888</v>
      </c>
      <c r="C40" s="7">
        <f t="shared" si="2"/>
        <v>2556.6938458316281</v>
      </c>
      <c r="D40" s="11">
        <f t="shared" si="1"/>
        <v>331.3061541683719</v>
      </c>
      <c r="E40" s="8">
        <f t="shared" si="3"/>
        <v>109763.76778983702</v>
      </c>
    </row>
    <row r="41" spans="1:5" x14ac:dyDescent="0.3">
      <c r="A41" s="1">
        <v>40178</v>
      </c>
      <c r="B41">
        <v>2458</v>
      </c>
      <c r="C41" s="7">
        <f t="shared" si="2"/>
        <v>2708.4197398518072</v>
      </c>
      <c r="D41" s="11">
        <f t="shared" si="1"/>
        <v>250.41973985180721</v>
      </c>
      <c r="E41" s="8">
        <f t="shared" si="3"/>
        <v>62710.046107446797</v>
      </c>
    </row>
    <row r="42" spans="1:5" x14ac:dyDescent="0.3">
      <c r="A42" s="1">
        <v>40268</v>
      </c>
      <c r="B42">
        <v>2674</v>
      </c>
      <c r="C42" s="7">
        <f t="shared" si="2"/>
        <v>2593.736814614002</v>
      </c>
      <c r="D42" s="11">
        <f t="shared" si="1"/>
        <v>80.263185385997986</v>
      </c>
      <c r="E42" s="8">
        <f t="shared" si="3"/>
        <v>6442.1789283070802</v>
      </c>
    </row>
    <row r="43" spans="1:5" x14ac:dyDescent="0.3">
      <c r="A43" s="1">
        <v>40359</v>
      </c>
      <c r="B43">
        <v>2917</v>
      </c>
      <c r="C43" s="7">
        <f t="shared" si="2"/>
        <v>2630.4943677302927</v>
      </c>
      <c r="D43" s="11">
        <f t="shared" si="1"/>
        <v>286.50563226970735</v>
      </c>
      <c r="E43" s="8">
        <f t="shared" si="3"/>
        <v>82085.477322264778</v>
      </c>
    </row>
    <row r="44" spans="1:5" x14ac:dyDescent="0.3">
      <c r="A44" s="1">
        <v>40451</v>
      </c>
      <c r="B44">
        <v>3468</v>
      </c>
      <c r="C44" s="7">
        <f t="shared" si="2"/>
        <v>2761.7032893002979</v>
      </c>
      <c r="D44" s="11">
        <f t="shared" si="1"/>
        <v>706.29671069970209</v>
      </c>
      <c r="E44" s="8">
        <f t="shared" si="3"/>
        <v>498855.04354521865</v>
      </c>
    </row>
    <row r="45" spans="1:5" x14ac:dyDescent="0.3">
      <c r="A45" s="1">
        <v>40543</v>
      </c>
      <c r="B45">
        <v>2931</v>
      </c>
      <c r="C45" s="7">
        <f t="shared" si="2"/>
        <v>3085.1609085631235</v>
      </c>
      <c r="D45" s="11">
        <f t="shared" si="1"/>
        <v>154.16090856312348</v>
      </c>
      <c r="E45" s="8">
        <f t="shared" si="3"/>
        <v>23765.585729007718</v>
      </c>
    </row>
    <row r="46" spans="1:5" x14ac:dyDescent="0.3">
      <c r="A46" s="1">
        <v>40633</v>
      </c>
      <c r="B46">
        <v>3273</v>
      </c>
      <c r="C46" s="7">
        <f t="shared" si="2"/>
        <v>3014.5609472270116</v>
      </c>
      <c r="D46" s="11">
        <f t="shared" si="1"/>
        <v>258.43905277298836</v>
      </c>
      <c r="E46" s="8">
        <f t="shared" si="3"/>
        <v>66790.743998199468</v>
      </c>
    </row>
    <row r="47" spans="1:5" x14ac:dyDescent="0.3">
      <c r="A47" s="1">
        <v>40724</v>
      </c>
      <c r="B47">
        <v>3064</v>
      </c>
      <c r="C47" s="7">
        <f t="shared" si="2"/>
        <v>3132.9164194642772</v>
      </c>
      <c r="D47" s="11">
        <f t="shared" si="1"/>
        <v>68.916419464277169</v>
      </c>
      <c r="E47" s="8">
        <f t="shared" si="3"/>
        <v>4749.4728717762009</v>
      </c>
    </row>
    <row r="48" spans="1:5" x14ac:dyDescent="0.3">
      <c r="A48" s="1">
        <v>40816</v>
      </c>
      <c r="B48">
        <v>3744</v>
      </c>
      <c r="C48" s="7">
        <f t="shared" si="2"/>
        <v>3101.3552630404424</v>
      </c>
      <c r="D48" s="11">
        <f t="shared" si="1"/>
        <v>642.64473695955758</v>
      </c>
      <c r="E48" s="8">
        <f t="shared" si="3"/>
        <v>412992.25794181897</v>
      </c>
    </row>
    <row r="49" spans="1:5" x14ac:dyDescent="0.3">
      <c r="A49" s="1">
        <v>40908</v>
      </c>
      <c r="B49">
        <v>3241</v>
      </c>
      <c r="C49" s="7">
        <f t="shared" si="2"/>
        <v>3395.662646183705</v>
      </c>
      <c r="D49" s="11">
        <f t="shared" si="1"/>
        <v>154.66264618370496</v>
      </c>
      <c r="E49" s="8">
        <f t="shared" si="3"/>
        <v>23920.534124545909</v>
      </c>
    </row>
    <row r="50" spans="1:5" x14ac:dyDescent="0.3">
      <c r="A50" s="1">
        <v>40999</v>
      </c>
      <c r="B50">
        <v>3824</v>
      </c>
      <c r="C50" s="7">
        <f t="shared" si="2"/>
        <v>3324.8329076820064</v>
      </c>
      <c r="D50" s="11">
        <f t="shared" si="1"/>
        <v>499.16709231799359</v>
      </c>
      <c r="E50" s="8">
        <f t="shared" si="3"/>
        <v>249167.78605320034</v>
      </c>
    </row>
    <row r="51" spans="1:5" x14ac:dyDescent="0.3">
      <c r="A51" s="1">
        <v>41090</v>
      </c>
      <c r="B51">
        <v>3517</v>
      </c>
      <c r="C51" s="7">
        <f t="shared" si="2"/>
        <v>3553.4328669478132</v>
      </c>
      <c r="D51" s="11">
        <f t="shared" si="1"/>
        <v>36.432866947813181</v>
      </c>
      <c r="E51" s="8">
        <f t="shared" si="3"/>
        <v>1327.3537940370582</v>
      </c>
    </row>
    <row r="52" spans="1:5" x14ac:dyDescent="0.3">
      <c r="A52" s="1">
        <v>41182</v>
      </c>
      <c r="B52">
        <v>4173</v>
      </c>
      <c r="C52" s="7">
        <f t="shared" si="2"/>
        <v>3536.747969188365</v>
      </c>
      <c r="D52" s="11">
        <f t="shared" si="1"/>
        <v>636.252030811635</v>
      </c>
      <c r="E52" s="8">
        <f t="shared" si="3"/>
        <v>404816.6467119297</v>
      </c>
    </row>
    <row r="53" spans="1:5" x14ac:dyDescent="0.3">
      <c r="A53" s="1">
        <v>41274</v>
      </c>
      <c r="B53">
        <v>3369</v>
      </c>
      <c r="C53" s="7">
        <f t="shared" si="2"/>
        <v>3828.1277307245473</v>
      </c>
      <c r="D53" s="11">
        <f t="shared" si="1"/>
        <v>459.12773072454729</v>
      </c>
      <c r="E53" s="8">
        <f t="shared" si="3"/>
        <v>210798.27312027241</v>
      </c>
    </row>
    <row r="54" spans="1:5" x14ac:dyDescent="0.3">
      <c r="A54" s="1">
        <v>41364</v>
      </c>
      <c r="B54">
        <v>3751</v>
      </c>
      <c r="C54" s="7">
        <f t="shared" si="2"/>
        <v>3617.8643096042874</v>
      </c>
      <c r="D54" s="11">
        <f t="shared" si="1"/>
        <v>133.13569039571257</v>
      </c>
      <c r="E54" s="8">
        <f t="shared" si="3"/>
        <v>17725.112057143033</v>
      </c>
    </row>
    <row r="55" spans="1:5" x14ac:dyDescent="0.3">
      <c r="A55" s="1">
        <v>41455</v>
      </c>
      <c r="B55">
        <v>3383</v>
      </c>
      <c r="C55" s="7">
        <f t="shared" si="2"/>
        <v>3678.8355031578412</v>
      </c>
      <c r="D55" s="11">
        <f t="shared" si="1"/>
        <v>295.83550315784123</v>
      </c>
      <c r="E55" s="8">
        <f t="shared" si="3"/>
        <v>87518.644928653084</v>
      </c>
    </row>
    <row r="56" spans="1:5" x14ac:dyDescent="0.3">
      <c r="A56" s="1">
        <v>41547</v>
      </c>
      <c r="B56">
        <v>3879</v>
      </c>
      <c r="C56" s="7">
        <f t="shared" si="2"/>
        <v>3543.3538477922675</v>
      </c>
      <c r="D56" s="11">
        <f t="shared" si="1"/>
        <v>335.64615220773248</v>
      </c>
      <c r="E56" s="8">
        <f t="shared" si="3"/>
        <v>112658.33949185633</v>
      </c>
    </row>
    <row r="57" spans="1:5" x14ac:dyDescent="0.3">
      <c r="A57" s="1">
        <v>41639</v>
      </c>
      <c r="B57">
        <v>3391</v>
      </c>
      <c r="C57" s="7">
        <f t="shared" si="2"/>
        <v>3697.067299466547</v>
      </c>
      <c r="D57" s="11">
        <f t="shared" si="1"/>
        <v>306.06729946654696</v>
      </c>
      <c r="E57" s="8">
        <f t="shared" si="3"/>
        <v>93677.191802744928</v>
      </c>
    </row>
    <row r="58" spans="1:5" x14ac:dyDescent="0.3">
      <c r="A58" s="1">
        <v>41729</v>
      </c>
      <c r="B58">
        <v>3480</v>
      </c>
      <c r="C58" s="7">
        <f t="shared" si="2"/>
        <v>3556.8998620144084</v>
      </c>
      <c r="D58" s="11">
        <f t="shared" si="1"/>
        <v>76.899862014408427</v>
      </c>
      <c r="E58" s="8">
        <f t="shared" si="3"/>
        <v>5913.5887778350561</v>
      </c>
    </row>
    <row r="59" spans="1:5" x14ac:dyDescent="0.3">
      <c r="A59" s="1">
        <v>41820</v>
      </c>
      <c r="B59">
        <v>3400</v>
      </c>
      <c r="C59" s="7">
        <f t="shared" si="2"/>
        <v>3521.6825858866764</v>
      </c>
      <c r="D59" s="11">
        <f t="shared" si="1"/>
        <v>121.68258588667641</v>
      </c>
      <c r="E59" s="8">
        <f t="shared" si="3"/>
        <v>14806.651708068381</v>
      </c>
    </row>
    <row r="60" spans="1:5" x14ac:dyDescent="0.3">
      <c r="A60" s="1">
        <v>41912</v>
      </c>
      <c r="B60">
        <v>4044</v>
      </c>
      <c r="C60" s="7">
        <f t="shared" si="2"/>
        <v>3465.9564881427732</v>
      </c>
      <c r="D60" s="11">
        <f t="shared" si="1"/>
        <v>578.0435118572268</v>
      </c>
      <c r="E60" s="8">
        <f t="shared" si="3"/>
        <v>334134.30160023592</v>
      </c>
    </row>
    <row r="61" spans="1:5" x14ac:dyDescent="0.3">
      <c r="A61" s="1">
        <v>42004</v>
      </c>
      <c r="B61">
        <v>3610</v>
      </c>
      <c r="C61" s="7">
        <f t="shared" si="2"/>
        <v>3730.6789133547418</v>
      </c>
      <c r="D61" s="11">
        <f t="shared" si="1"/>
        <v>120.67891335474178</v>
      </c>
      <c r="E61" s="8">
        <f t="shared" si="3"/>
        <v>14563.400128481275</v>
      </c>
    </row>
    <row r="62" spans="1:5" x14ac:dyDescent="0.3">
      <c r="A62" s="1">
        <v>42094</v>
      </c>
      <c r="B62">
        <v>4083</v>
      </c>
      <c r="C62" s="7">
        <f t="shared" si="2"/>
        <v>3675.4124602938468</v>
      </c>
      <c r="D62" s="11">
        <f t="shared" si="1"/>
        <v>407.58753970615317</v>
      </c>
      <c r="E62" s="8">
        <f t="shared" si="3"/>
        <v>166127.60252371497</v>
      </c>
    </row>
    <row r="63" spans="1:5" x14ac:dyDescent="0.3">
      <c r="A63" s="1">
        <v>42185</v>
      </c>
      <c r="B63">
        <v>3907</v>
      </c>
      <c r="C63" s="7">
        <f t="shared" si="2"/>
        <v>3862.0723912227877</v>
      </c>
      <c r="D63" s="11">
        <f t="shared" si="1"/>
        <v>44.927608777212299</v>
      </c>
      <c r="E63" s="8">
        <f t="shared" si="3"/>
        <v>2018.4900304382436</v>
      </c>
    </row>
    <row r="64" spans="1:5" x14ac:dyDescent="0.3">
      <c r="A64" s="1">
        <v>42277</v>
      </c>
      <c r="B64">
        <v>4758</v>
      </c>
      <c r="C64" s="7">
        <f t="shared" si="2"/>
        <v>3882.6475647357042</v>
      </c>
      <c r="D64" s="11">
        <f t="shared" si="1"/>
        <v>875.35243526429576</v>
      </c>
      <c r="E64" s="8">
        <f t="shared" si="3"/>
        <v>766241.88592313312</v>
      </c>
    </row>
    <row r="65" spans="1:6" x14ac:dyDescent="0.3">
      <c r="A65" s="1">
        <v>42369</v>
      </c>
      <c r="B65">
        <v>4167</v>
      </c>
      <c r="C65" s="7">
        <f t="shared" si="2"/>
        <v>4283.5264169761595</v>
      </c>
      <c r="D65" s="11">
        <f t="shared" si="1"/>
        <v>116.52641697615945</v>
      </c>
      <c r="E65" s="8">
        <f t="shared" si="3"/>
        <v>13578.405853301781</v>
      </c>
    </row>
    <row r="66" spans="1:6" x14ac:dyDescent="0.3">
      <c r="A66" s="1">
        <v>42460</v>
      </c>
      <c r="B66">
        <v>4769</v>
      </c>
      <c r="C66" s="7">
        <f t="shared" si="2"/>
        <v>4230.1616527837896</v>
      </c>
      <c r="D66" s="11">
        <f t="shared" ref="D66:D70" si="4">ABS(C66-B66)</f>
        <v>538.83834721621042</v>
      </c>
      <c r="E66" s="8">
        <f t="shared" si="3"/>
        <v>290346.76443069737</v>
      </c>
    </row>
    <row r="67" spans="1:6" x14ac:dyDescent="0.3">
      <c r="A67" s="1">
        <v>42551</v>
      </c>
      <c r="B67">
        <v>4199</v>
      </c>
      <c r="C67" s="7">
        <f t="shared" si="2"/>
        <v>4476.9295710222978</v>
      </c>
      <c r="D67" s="11">
        <f t="shared" si="4"/>
        <v>277.92957102229775</v>
      </c>
      <c r="E67" s="8">
        <f t="shared" si="3"/>
        <v>77244.846448638447</v>
      </c>
    </row>
    <row r="68" spans="1:6" x14ac:dyDescent="0.3">
      <c r="A68" s="1">
        <v>42643</v>
      </c>
      <c r="B68">
        <v>5413</v>
      </c>
      <c r="C68" s="7">
        <f t="shared" si="2"/>
        <v>4349.6481664741277</v>
      </c>
      <c r="D68" s="11">
        <f t="shared" si="4"/>
        <v>1063.3518335258723</v>
      </c>
      <c r="E68" s="8">
        <f t="shared" si="3"/>
        <v>1130717.1218628343</v>
      </c>
    </row>
    <row r="69" spans="1:6" x14ac:dyDescent="0.3">
      <c r="A69" s="1">
        <v>42735</v>
      </c>
      <c r="B69">
        <v>4687</v>
      </c>
      <c r="C69" s="7">
        <f t="shared" ref="C69:C70" si="5">($H$1*B68)+($H$2*C68)</f>
        <v>4836.6237495407695</v>
      </c>
      <c r="D69" s="11">
        <f t="shared" si="4"/>
        <v>149.6237495407695</v>
      </c>
      <c r="E69" s="8">
        <f t="shared" si="3"/>
        <v>22387.266426638918</v>
      </c>
    </row>
    <row r="70" spans="1:6" x14ac:dyDescent="0.3">
      <c r="A70" s="1">
        <v>42825</v>
      </c>
      <c r="B70">
        <v>5671</v>
      </c>
      <c r="C70" s="7">
        <f t="shared" si="5"/>
        <v>4768.1016382545804</v>
      </c>
      <c r="D70" s="11">
        <f t="shared" si="4"/>
        <v>902.89836174541961</v>
      </c>
      <c r="E70" s="8">
        <f t="shared" si="3"/>
        <v>815225.45164256264</v>
      </c>
    </row>
    <row r="72" spans="1:6" x14ac:dyDescent="0.3">
      <c r="C72" s="2" t="s">
        <v>15</v>
      </c>
      <c r="D72" s="2">
        <f>AVERAGE(D2:D70)</f>
        <v>300.67402868909267</v>
      </c>
      <c r="E72" s="2">
        <f>AVERAGE(E2:E70)</f>
        <v>143017.38010122051</v>
      </c>
      <c r="F72" s="2"/>
    </row>
    <row r="73" spans="1:6" x14ac:dyDescent="0.3">
      <c r="C73" s="2" t="s">
        <v>8</v>
      </c>
      <c r="D73" s="2"/>
      <c r="E73" s="2">
        <f>SQRT(E72)</f>
        <v>378.17638755112739</v>
      </c>
      <c r="F73" s="2"/>
    </row>
    <row r="74" spans="1:6" x14ac:dyDescent="0.3">
      <c r="C74" s="2" t="s">
        <v>10</v>
      </c>
      <c r="D74" s="2"/>
      <c r="E74" s="2">
        <f>E73/AVERAGE(B2:B70)</f>
        <v>0.13764054995214625</v>
      </c>
      <c r="F74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0"/>
  <sheetViews>
    <sheetView workbookViewId="0">
      <selection activeCell="G85" sqref="G85"/>
    </sheetView>
  </sheetViews>
  <sheetFormatPr defaultRowHeight="14.4" x14ac:dyDescent="0.3"/>
  <cols>
    <col min="1" max="1" width="10.44140625" style="1" bestFit="1" customWidth="1"/>
    <col min="3" max="3" width="11.77734375" customWidth="1"/>
    <col min="4" max="4" width="12.33203125" customWidth="1"/>
  </cols>
  <sheetData>
    <row r="1" spans="1:18" ht="15" thickBot="1" x14ac:dyDescent="0.35">
      <c r="A1" s="3" t="s">
        <v>1</v>
      </c>
      <c r="B1" s="4" t="s">
        <v>0</v>
      </c>
      <c r="C1" s="5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spans="1:18" x14ac:dyDescent="0.3">
      <c r="A2" s="1">
        <v>36616</v>
      </c>
      <c r="B2">
        <v>1517</v>
      </c>
      <c r="E2" s="7">
        <f>B2/AVERAGE($B$2:$B$5)</f>
        <v>1.0399314481576691</v>
      </c>
      <c r="L2" s="2" t="s">
        <v>7</v>
      </c>
      <c r="M2">
        <v>0.2</v>
      </c>
      <c r="Q2" s="2" t="s">
        <v>8</v>
      </c>
      <c r="R2" s="7">
        <f>SQRT(SUMSQ(G6:G70)/COUNT(G6:G70))</f>
        <v>550.98666226408056</v>
      </c>
    </row>
    <row r="3" spans="1:18" x14ac:dyDescent="0.3">
      <c r="A3" s="1">
        <v>36707</v>
      </c>
      <c r="B3">
        <v>1248</v>
      </c>
      <c r="E3" s="7">
        <f t="shared" ref="E3:E5" si="0">B3/AVERAGE($B$2:$B$5)</f>
        <v>0.85552699228791773</v>
      </c>
      <c r="L3" s="2" t="s">
        <v>9</v>
      </c>
      <c r="M3">
        <v>0.2</v>
      </c>
      <c r="Q3" s="2" t="s">
        <v>10</v>
      </c>
      <c r="R3" s="7">
        <f>R2/AVERAGE(B2:B70)</f>
        <v>0.20053633623562131</v>
      </c>
    </row>
    <row r="4" spans="1:18" x14ac:dyDescent="0.3">
      <c r="A4" s="1">
        <v>36799</v>
      </c>
      <c r="B4">
        <v>1677</v>
      </c>
      <c r="E4" s="7">
        <f t="shared" si="0"/>
        <v>1.1496143958868894</v>
      </c>
      <c r="L4" s="2" t="s">
        <v>11</v>
      </c>
      <c r="M4">
        <v>0.5</v>
      </c>
    </row>
    <row r="5" spans="1:18" x14ac:dyDescent="0.3">
      <c r="A5" s="1">
        <v>36891</v>
      </c>
      <c r="B5">
        <v>1393</v>
      </c>
      <c r="E5" s="7">
        <f t="shared" si="0"/>
        <v>0.95492716366752362</v>
      </c>
    </row>
    <row r="6" spans="1:18" x14ac:dyDescent="0.3">
      <c r="A6" s="1">
        <v>36981</v>
      </c>
      <c r="B6">
        <v>1558</v>
      </c>
      <c r="C6" s="8">
        <f>B6/E2</f>
        <v>1498.1756756756758</v>
      </c>
      <c r="D6" s="8">
        <f>B5-B6/E5</f>
        <v>-238.53804737975588</v>
      </c>
      <c r="E6" s="8">
        <f>($M$4*B6)/C6+(1-$M$4)*E2</f>
        <v>1.0399314481576691</v>
      </c>
      <c r="F6" s="8">
        <f>(C6+D6)*E3</f>
        <v>1077.6539915086946</v>
      </c>
      <c r="G6">
        <f>ABS(F6-B6)</f>
        <v>480.34600849130538</v>
      </c>
    </row>
    <row r="7" spans="1:18" x14ac:dyDescent="0.3">
      <c r="A7" s="1">
        <v>37072</v>
      </c>
      <c r="B7">
        <v>1368</v>
      </c>
      <c r="C7" s="8">
        <f>($M$2*B7/E3)+(1-$M$2)*(C6+D6)</f>
        <v>1327.5129872521206</v>
      </c>
      <c r="D7" s="8">
        <f>$M$3*(C7-C6)+(1-$M$3)*D6</f>
        <v>-224.96297558851577</v>
      </c>
      <c r="E7" s="8">
        <f t="shared" ref="E7:E70" si="1">($M$4*B7)/C7+(1-$M$4)*E3</f>
        <v>0.94301269262514942</v>
      </c>
      <c r="F7" s="8">
        <f t="shared" ref="F7:F70" si="2">(C7+D7)*E4</f>
        <v>1267.5073655937381</v>
      </c>
      <c r="G7">
        <f t="shared" ref="G7:G70" si="3">ABS(F7-B7)</f>
        <v>100.49263440626191</v>
      </c>
    </row>
    <row r="8" spans="1:18" x14ac:dyDescent="0.3">
      <c r="A8" s="1">
        <v>37164</v>
      </c>
      <c r="B8">
        <v>1790</v>
      </c>
      <c r="C8" s="8">
        <f t="shared" ref="C8:C70" si="4">($M$2*B8/E4)+(1-$M$2)*(C7+D7)</f>
        <v>1193.4487749838358</v>
      </c>
      <c r="D8" s="8">
        <f t="shared" ref="D8:D70" si="5">$M$3*(C8-C7)+(1-$M$3)*D7</f>
        <v>-206.78322292446961</v>
      </c>
      <c r="E8" s="8">
        <f t="shared" si="1"/>
        <v>1.3247346508516116</v>
      </c>
      <c r="F8" s="8">
        <f t="shared" si="2"/>
        <v>942.19373711650201</v>
      </c>
      <c r="G8">
        <f t="shared" si="3"/>
        <v>847.80626288349799</v>
      </c>
    </row>
    <row r="9" spans="1:18" x14ac:dyDescent="0.3">
      <c r="A9" s="1">
        <v>37256</v>
      </c>
      <c r="B9">
        <v>1396</v>
      </c>
      <c r="C9" s="8">
        <f t="shared" si="4"/>
        <v>1081.7107618197831</v>
      </c>
      <c r="D9" s="8">
        <f t="shared" si="5"/>
        <v>-187.77418097238626</v>
      </c>
      <c r="E9" s="8">
        <f t="shared" si="1"/>
        <v>1.1227377388789788</v>
      </c>
      <c r="F9" s="8">
        <f t="shared" si="2"/>
        <v>929.63276308174864</v>
      </c>
      <c r="G9">
        <f t="shared" si="3"/>
        <v>466.36723691825136</v>
      </c>
    </row>
    <row r="10" spans="1:18" x14ac:dyDescent="0.3">
      <c r="A10" s="1">
        <v>37346</v>
      </c>
      <c r="B10">
        <v>1638</v>
      </c>
      <c r="C10" s="8">
        <f t="shared" si="4"/>
        <v>1030.1700293450235</v>
      </c>
      <c r="D10" s="8">
        <f t="shared" si="5"/>
        <v>-160.52749127286094</v>
      </c>
      <c r="E10" s="8">
        <f t="shared" si="1"/>
        <v>1.3149801165289001</v>
      </c>
      <c r="F10" s="8">
        <f t="shared" si="2"/>
        <v>820.08395144879898</v>
      </c>
      <c r="G10">
        <f t="shared" si="3"/>
        <v>817.91604855120102</v>
      </c>
    </row>
    <row r="11" spans="1:18" x14ac:dyDescent="0.3">
      <c r="A11" s="1">
        <v>37437</v>
      </c>
      <c r="B11">
        <v>1507</v>
      </c>
      <c r="C11" s="8">
        <f t="shared" si="4"/>
        <v>1015.32796816727</v>
      </c>
      <c r="D11" s="8">
        <f t="shared" si="5"/>
        <v>-131.39040525383948</v>
      </c>
      <c r="E11" s="8">
        <f t="shared" si="1"/>
        <v>1.2136310819879981</v>
      </c>
      <c r="F11" s="8">
        <f t="shared" si="2"/>
        <v>1170.9827187807477</v>
      </c>
      <c r="G11">
        <f t="shared" si="3"/>
        <v>336.01728121925225</v>
      </c>
    </row>
    <row r="12" spans="1:18" x14ac:dyDescent="0.3">
      <c r="A12" s="1">
        <v>37529</v>
      </c>
      <c r="B12">
        <v>1868</v>
      </c>
      <c r="C12" s="8">
        <f t="shared" si="4"/>
        <v>989.16879254438663</v>
      </c>
      <c r="D12" s="8">
        <f t="shared" si="5"/>
        <v>-110.34415932764826</v>
      </c>
      <c r="E12" s="8">
        <f t="shared" si="1"/>
        <v>1.6065944452457923</v>
      </c>
      <c r="F12" s="8">
        <f t="shared" si="2"/>
        <v>986.68958156890869</v>
      </c>
      <c r="G12">
        <f t="shared" si="3"/>
        <v>881.31041843109131</v>
      </c>
    </row>
    <row r="13" spans="1:18" x14ac:dyDescent="0.3">
      <c r="A13" s="1">
        <v>37621</v>
      </c>
      <c r="B13">
        <v>1510</v>
      </c>
      <c r="C13" s="8">
        <f t="shared" si="4"/>
        <v>972.04505332190047</v>
      </c>
      <c r="D13" s="8">
        <f t="shared" si="5"/>
        <v>-91.700075306615844</v>
      </c>
      <c r="E13" s="8">
        <f t="shared" si="1"/>
        <v>1.3380818390902651</v>
      </c>
      <c r="F13" s="8">
        <f t="shared" si="2"/>
        <v>1157.6361417761709</v>
      </c>
      <c r="G13">
        <f t="shared" si="3"/>
        <v>352.36385822382908</v>
      </c>
    </row>
    <row r="14" spans="1:18" x14ac:dyDescent="0.3">
      <c r="A14" s="1">
        <v>37711</v>
      </c>
      <c r="B14">
        <v>1669</v>
      </c>
      <c r="C14" s="8">
        <f t="shared" si="4"/>
        <v>958.12012484771822</v>
      </c>
      <c r="D14" s="8">
        <f t="shared" si="5"/>
        <v>-76.145045940129123</v>
      </c>
      <c r="E14" s="8">
        <f t="shared" si="1"/>
        <v>1.5284664404092609</v>
      </c>
      <c r="F14" s="8">
        <f t="shared" si="2"/>
        <v>1070.3923693010674</v>
      </c>
      <c r="G14">
        <f t="shared" si="3"/>
        <v>598.60763069893255</v>
      </c>
    </row>
    <row r="15" spans="1:18" x14ac:dyDescent="0.3">
      <c r="A15" s="1">
        <v>37802</v>
      </c>
      <c r="B15">
        <v>1392</v>
      </c>
      <c r="C15" s="8">
        <f t="shared" si="4"/>
        <v>934.97431985849175</v>
      </c>
      <c r="D15" s="8">
        <f t="shared" si="5"/>
        <v>-65.545197749948599</v>
      </c>
      <c r="E15" s="8">
        <f t="shared" si="1"/>
        <v>1.3512210131200564</v>
      </c>
      <c r="F15" s="8">
        <f t="shared" si="2"/>
        <v>1396.8199981145112</v>
      </c>
      <c r="G15">
        <f t="shared" si="3"/>
        <v>4.8199981145112361</v>
      </c>
    </row>
    <row r="16" spans="1:18" x14ac:dyDescent="0.3">
      <c r="A16" s="1">
        <v>37894</v>
      </c>
      <c r="B16">
        <v>1853</v>
      </c>
      <c r="C16" s="8">
        <f t="shared" si="4"/>
        <v>926.21756716204254</v>
      </c>
      <c r="D16" s="8">
        <f t="shared" si="5"/>
        <v>-54.187508739248727</v>
      </c>
      <c r="E16" s="8">
        <f t="shared" si="1"/>
        <v>1.8036021540428679</v>
      </c>
      <c r="F16" s="8">
        <f t="shared" si="2"/>
        <v>1166.8475843163633</v>
      </c>
      <c r="G16">
        <f t="shared" si="3"/>
        <v>686.15241568363672</v>
      </c>
    </row>
    <row r="17" spans="1:7" x14ac:dyDescent="0.3">
      <c r="A17" s="1">
        <v>37986</v>
      </c>
      <c r="B17">
        <v>1353</v>
      </c>
      <c r="C17" s="8">
        <f t="shared" si="4"/>
        <v>899.85382977151767</v>
      </c>
      <c r="D17" s="8">
        <f t="shared" si="5"/>
        <v>-48.62275446950396</v>
      </c>
      <c r="E17" s="8">
        <f t="shared" si="1"/>
        <v>1.4208296852514146</v>
      </c>
      <c r="F17" s="8">
        <f t="shared" si="2"/>
        <v>1301.0781316326163</v>
      </c>
      <c r="G17">
        <f t="shared" si="3"/>
        <v>51.921868367383695</v>
      </c>
    </row>
    <row r="18" spans="1:7" x14ac:dyDescent="0.3">
      <c r="A18" s="1">
        <v>38077</v>
      </c>
      <c r="B18">
        <v>1623</v>
      </c>
      <c r="C18" s="8">
        <f t="shared" si="4"/>
        <v>893.35458679778276</v>
      </c>
      <c r="D18" s="8">
        <f t="shared" si="5"/>
        <v>-40.198052170350152</v>
      </c>
      <c r="E18" s="8">
        <f t="shared" si="1"/>
        <v>1.6726071312949742</v>
      </c>
      <c r="F18" s="8">
        <f t="shared" si="2"/>
        <v>1152.8030370692759</v>
      </c>
      <c r="G18">
        <f t="shared" si="3"/>
        <v>470.19696293072411</v>
      </c>
    </row>
    <row r="19" spans="1:7" x14ac:dyDescent="0.3">
      <c r="A19" s="1">
        <v>38168</v>
      </c>
      <c r="B19">
        <v>1401</v>
      </c>
      <c r="C19" s="8">
        <f t="shared" si="4"/>
        <v>889.89322840599095</v>
      </c>
      <c r="D19" s="8">
        <f t="shared" si="5"/>
        <v>-32.850713414638484</v>
      </c>
      <c r="E19" s="8">
        <f t="shared" si="1"/>
        <v>1.4627835938918208</v>
      </c>
      <c r="F19" s="8">
        <f t="shared" si="2"/>
        <v>1545.7637261447203</v>
      </c>
      <c r="G19">
        <f t="shared" si="3"/>
        <v>144.76372614472029</v>
      </c>
    </row>
    <row r="20" spans="1:7" x14ac:dyDescent="0.3">
      <c r="A20" s="1">
        <v>38260</v>
      </c>
      <c r="B20">
        <v>1758</v>
      </c>
      <c r="C20" s="8">
        <f t="shared" si="4"/>
        <v>880.57722561248829</v>
      </c>
      <c r="D20" s="8">
        <f t="shared" si="5"/>
        <v>-28.143771290411323</v>
      </c>
      <c r="E20" s="8">
        <f t="shared" si="1"/>
        <v>1.9000099500576504</v>
      </c>
      <c r="F20" s="8">
        <f t="shared" si="2"/>
        <v>1211.1627566022128</v>
      </c>
      <c r="G20">
        <f t="shared" si="3"/>
        <v>546.83724339778723</v>
      </c>
    </row>
    <row r="21" spans="1:7" x14ac:dyDescent="0.3">
      <c r="A21" s="1">
        <v>38352</v>
      </c>
      <c r="B21">
        <v>1078</v>
      </c>
      <c r="C21" s="8">
        <f t="shared" si="4"/>
        <v>833.6890885498135</v>
      </c>
      <c r="D21" s="8">
        <f t="shared" si="5"/>
        <v>-31.892644444864018</v>
      </c>
      <c r="E21" s="8">
        <f t="shared" si="1"/>
        <v>1.3569388374852063</v>
      </c>
      <c r="F21" s="8">
        <f t="shared" si="2"/>
        <v>1341.0904502568908</v>
      </c>
      <c r="G21">
        <f t="shared" si="3"/>
        <v>263.09045025689079</v>
      </c>
    </row>
    <row r="22" spans="1:7" x14ac:dyDescent="0.3">
      <c r="A22" s="1">
        <v>38442</v>
      </c>
      <c r="B22">
        <v>1674</v>
      </c>
      <c r="C22" s="8">
        <f t="shared" si="4"/>
        <v>841.60370589575189</v>
      </c>
      <c r="D22" s="8">
        <f t="shared" si="5"/>
        <v>-23.93119208670354</v>
      </c>
      <c r="E22" s="8">
        <f t="shared" si="1"/>
        <v>1.8308334068738255</v>
      </c>
      <c r="F22" s="8">
        <f t="shared" si="2"/>
        <v>1196.0779383761592</v>
      </c>
      <c r="G22">
        <f t="shared" si="3"/>
        <v>477.92206162384082</v>
      </c>
    </row>
    <row r="23" spans="1:7" x14ac:dyDescent="0.3">
      <c r="A23" s="1">
        <v>38533</v>
      </c>
      <c r="B23">
        <v>1516</v>
      </c>
      <c r="C23" s="8">
        <f t="shared" si="4"/>
        <v>861.41405739208369</v>
      </c>
      <c r="D23" s="8">
        <f t="shared" si="5"/>
        <v>-15.182883370096469</v>
      </c>
      <c r="E23" s="8">
        <f t="shared" si="1"/>
        <v>1.6113402880290859</v>
      </c>
      <c r="F23" s="8">
        <f t="shared" si="2"/>
        <v>1607.847650690743</v>
      </c>
      <c r="G23">
        <f t="shared" si="3"/>
        <v>91.847650690742967</v>
      </c>
    </row>
    <row r="24" spans="1:7" x14ac:dyDescent="0.3">
      <c r="A24" s="1">
        <v>38625</v>
      </c>
      <c r="B24">
        <v>1924</v>
      </c>
      <c r="C24" s="8">
        <f t="shared" si="4"/>
        <v>879.51019440813468</v>
      </c>
      <c r="D24" s="8">
        <f t="shared" si="5"/>
        <v>-8.5270792928669774</v>
      </c>
      <c r="E24" s="8">
        <f t="shared" si="1"/>
        <v>2.0437955940760286</v>
      </c>
      <c r="F24" s="8">
        <f t="shared" si="2"/>
        <v>1181.8708156937548</v>
      </c>
      <c r="G24">
        <f t="shared" si="3"/>
        <v>742.12918430624518</v>
      </c>
    </row>
    <row r="25" spans="1:7" x14ac:dyDescent="0.3">
      <c r="A25" s="1">
        <v>38717</v>
      </c>
      <c r="B25">
        <v>1522</v>
      </c>
      <c r="C25" s="8">
        <f t="shared" si="4"/>
        <v>921.11495229322065</v>
      </c>
      <c r="D25" s="8">
        <f t="shared" si="5"/>
        <v>1.4992881427236133</v>
      </c>
      <c r="E25" s="8">
        <f t="shared" si="1"/>
        <v>1.5046420892712964</v>
      </c>
      <c r="F25" s="8">
        <f t="shared" si="2"/>
        <v>1689.1529730476466</v>
      </c>
      <c r="G25">
        <f t="shared" si="3"/>
        <v>167.15297304764658</v>
      </c>
    </row>
    <row r="26" spans="1:7" x14ac:dyDescent="0.3">
      <c r="A26" s="1">
        <v>38807</v>
      </c>
      <c r="B26">
        <v>2459</v>
      </c>
      <c r="C26" s="8">
        <f t="shared" si="4"/>
        <v>1006.7122281678678</v>
      </c>
      <c r="D26" s="8">
        <f t="shared" si="5"/>
        <v>18.31888568910832</v>
      </c>
      <c r="E26" s="8">
        <f t="shared" si="1"/>
        <v>2.1367190434686689</v>
      </c>
      <c r="F26" s="8">
        <f t="shared" si="2"/>
        <v>1651.6739302410747</v>
      </c>
      <c r="G26">
        <f t="shared" si="3"/>
        <v>807.32606975892531</v>
      </c>
    </row>
    <row r="27" spans="1:7" x14ac:dyDescent="0.3">
      <c r="A27" s="1">
        <v>38898</v>
      </c>
      <c r="B27">
        <v>2428</v>
      </c>
      <c r="C27" s="8">
        <f t="shared" si="4"/>
        <v>1121.3889192847162</v>
      </c>
      <c r="D27" s="8">
        <f t="shared" si="5"/>
        <v>37.590446774656328</v>
      </c>
      <c r="E27" s="8">
        <f t="shared" si="1"/>
        <v>1.8882561934418516</v>
      </c>
      <c r="F27" s="8">
        <f t="shared" si="2"/>
        <v>2368.7169219771745</v>
      </c>
      <c r="G27">
        <f t="shared" si="3"/>
        <v>59.283078022825521</v>
      </c>
    </row>
    <row r="28" spans="1:7" x14ac:dyDescent="0.3">
      <c r="A28" s="1">
        <v>38990</v>
      </c>
      <c r="B28">
        <v>2949</v>
      </c>
      <c r="C28" s="8">
        <f t="shared" si="4"/>
        <v>1215.7642108554751</v>
      </c>
      <c r="D28" s="8">
        <f t="shared" si="5"/>
        <v>48.947415733876852</v>
      </c>
      <c r="E28" s="8">
        <f t="shared" si="1"/>
        <v>2.234715205902571</v>
      </c>
      <c r="F28" s="8">
        <f t="shared" si="2"/>
        <v>1902.9383441571022</v>
      </c>
      <c r="G28">
        <f t="shared" si="3"/>
        <v>1046.0616558428978</v>
      </c>
    </row>
    <row r="29" spans="1:7" x14ac:dyDescent="0.3">
      <c r="A29" s="1">
        <v>39082</v>
      </c>
      <c r="B29">
        <v>2248</v>
      </c>
      <c r="C29" s="8">
        <f t="shared" si="4"/>
        <v>1310.5779037995039</v>
      </c>
      <c r="D29" s="8">
        <f t="shared" si="5"/>
        <v>58.120671175907255</v>
      </c>
      <c r="E29" s="8">
        <f t="shared" si="1"/>
        <v>1.6099579670508706</v>
      </c>
      <c r="F29" s="8">
        <f t="shared" si="2"/>
        <v>2924.5243099183908</v>
      </c>
      <c r="G29">
        <f t="shared" si="3"/>
        <v>676.52430991839083</v>
      </c>
    </row>
    <row r="30" spans="1:7" x14ac:dyDescent="0.3">
      <c r="A30" s="1">
        <v>39172</v>
      </c>
      <c r="B30">
        <v>2538</v>
      </c>
      <c r="C30" s="8">
        <f t="shared" si="4"/>
        <v>1332.5193392354684</v>
      </c>
      <c r="D30" s="8">
        <f t="shared" si="5"/>
        <v>50.88482402791869</v>
      </c>
      <c r="E30" s="8">
        <f t="shared" si="1"/>
        <v>2.0206909158348414</v>
      </c>
      <c r="F30" s="8">
        <f t="shared" si="2"/>
        <v>2612.221479315333</v>
      </c>
      <c r="G30">
        <f t="shared" si="3"/>
        <v>74.221479315332999</v>
      </c>
    </row>
    <row r="31" spans="1:7" x14ac:dyDescent="0.3">
      <c r="A31" s="1">
        <v>39263</v>
      </c>
      <c r="B31">
        <v>2400</v>
      </c>
      <c r="C31" s="8">
        <f t="shared" si="4"/>
        <v>1360.9261245255925</v>
      </c>
      <c r="D31" s="8">
        <f t="shared" si="5"/>
        <v>46.38921628035979</v>
      </c>
      <c r="E31" s="8">
        <f t="shared" si="1"/>
        <v>1.8258805874509498</v>
      </c>
      <c r="F31" s="8">
        <f t="shared" si="2"/>
        <v>3144.9489915990202</v>
      </c>
      <c r="G31">
        <f t="shared" si="3"/>
        <v>744.94899159902025</v>
      </c>
    </row>
    <row r="32" spans="1:7" x14ac:dyDescent="0.3">
      <c r="A32" s="1">
        <v>39355</v>
      </c>
      <c r="B32">
        <v>2941</v>
      </c>
      <c r="C32" s="8">
        <f t="shared" si="4"/>
        <v>1389.0625459030198</v>
      </c>
      <c r="D32" s="8">
        <f t="shared" si="5"/>
        <v>42.738657299773294</v>
      </c>
      <c r="E32" s="8">
        <f t="shared" si="1"/>
        <v>2.1759852395088881</v>
      </c>
      <c r="F32" s="8">
        <f t="shared" si="2"/>
        <v>2305.1397543293592</v>
      </c>
      <c r="G32">
        <f t="shared" si="3"/>
        <v>635.86024567064078</v>
      </c>
    </row>
    <row r="33" spans="1:7" x14ac:dyDescent="0.3">
      <c r="A33" s="1">
        <v>39447</v>
      </c>
      <c r="B33">
        <v>2420</v>
      </c>
      <c r="C33" s="8">
        <f t="shared" si="4"/>
        <v>1446.0699292219006</v>
      </c>
      <c r="D33" s="8">
        <f t="shared" si="5"/>
        <v>45.592402503594798</v>
      </c>
      <c r="E33" s="8">
        <f t="shared" si="1"/>
        <v>1.6417296658738851</v>
      </c>
      <c r="F33" s="8">
        <f t="shared" si="2"/>
        <v>3014.1885232107261</v>
      </c>
      <c r="G33">
        <f t="shared" si="3"/>
        <v>594.18852321072609</v>
      </c>
    </row>
    <row r="34" spans="1:7" x14ac:dyDescent="0.3">
      <c r="A34" s="1">
        <v>39538</v>
      </c>
      <c r="B34">
        <v>2621</v>
      </c>
      <c r="C34" s="8">
        <f t="shared" si="4"/>
        <v>1452.7460857890621</v>
      </c>
      <c r="D34" s="8">
        <f t="shared" si="5"/>
        <v>37.809153316308155</v>
      </c>
      <c r="E34" s="8">
        <f t="shared" si="1"/>
        <v>1.9124301462325155</v>
      </c>
      <c r="F34" s="8">
        <f t="shared" si="2"/>
        <v>2721.5758756058044</v>
      </c>
      <c r="G34">
        <f t="shared" si="3"/>
        <v>100.57587560580441</v>
      </c>
    </row>
    <row r="35" spans="1:7" x14ac:dyDescent="0.3">
      <c r="A35" s="1">
        <v>39629</v>
      </c>
      <c r="B35">
        <v>2521</v>
      </c>
      <c r="C35" s="8">
        <f t="shared" si="4"/>
        <v>1468.5849222090369</v>
      </c>
      <c r="D35" s="8">
        <f t="shared" si="5"/>
        <v>33.415089937041479</v>
      </c>
      <c r="E35" s="8">
        <f t="shared" si="1"/>
        <v>1.7712495279670761</v>
      </c>
      <c r="F35" s="8">
        <f t="shared" si="2"/>
        <v>3268.3298561720376</v>
      </c>
      <c r="G35">
        <f t="shared" si="3"/>
        <v>747.32985617203758</v>
      </c>
    </row>
    <row r="36" spans="1:7" x14ac:dyDescent="0.3">
      <c r="A36" s="1">
        <v>39721</v>
      </c>
      <c r="B36">
        <v>3083</v>
      </c>
      <c r="C36" s="8">
        <f t="shared" si="4"/>
        <v>1484.9659024649056</v>
      </c>
      <c r="D36" s="8">
        <f t="shared" si="5"/>
        <v>30.008268000806932</v>
      </c>
      <c r="E36" s="8">
        <f t="shared" si="1"/>
        <v>2.1260635932638379</v>
      </c>
      <c r="F36" s="8">
        <f t="shared" si="2"/>
        <v>2487.1780386862406</v>
      </c>
      <c r="G36">
        <f t="shared" si="3"/>
        <v>595.8219613137594</v>
      </c>
    </row>
    <row r="37" spans="1:7" x14ac:dyDescent="0.3">
      <c r="A37" s="1">
        <v>39813</v>
      </c>
      <c r="B37">
        <v>2574</v>
      </c>
      <c r="C37" s="8">
        <f t="shared" si="4"/>
        <v>1525.5510593553392</v>
      </c>
      <c r="D37" s="8">
        <f t="shared" si="5"/>
        <v>32.123645778732268</v>
      </c>
      <c r="E37" s="8">
        <f t="shared" si="1"/>
        <v>1.6644944132827193</v>
      </c>
      <c r="F37" s="8">
        <f t="shared" si="2"/>
        <v>2978.9440641222427</v>
      </c>
      <c r="G37">
        <f t="shared" si="3"/>
        <v>404.94406412224271</v>
      </c>
    </row>
    <row r="38" spans="1:7" x14ac:dyDescent="0.3">
      <c r="A38" s="1">
        <v>39903</v>
      </c>
      <c r="B38">
        <v>2577</v>
      </c>
      <c r="C38" s="8">
        <f t="shared" si="4"/>
        <v>1515.6398036330602</v>
      </c>
      <c r="D38" s="8">
        <f t="shared" si="5"/>
        <v>23.716665478530004</v>
      </c>
      <c r="E38" s="8">
        <f t="shared" si="1"/>
        <v>1.8063510994408531</v>
      </c>
      <c r="F38" s="8">
        <f t="shared" si="2"/>
        <v>2726.5844192869695</v>
      </c>
      <c r="G38">
        <f t="shared" si="3"/>
        <v>149.58441928696948</v>
      </c>
    </row>
    <row r="39" spans="1:7" x14ac:dyDescent="0.3">
      <c r="A39" s="1">
        <v>39994</v>
      </c>
      <c r="B39">
        <v>2457</v>
      </c>
      <c r="C39" s="8">
        <f t="shared" si="4"/>
        <v>1508.9164418844407</v>
      </c>
      <c r="D39" s="8">
        <f t="shared" si="5"/>
        <v>17.628660033100108</v>
      </c>
      <c r="E39" s="8">
        <f t="shared" si="1"/>
        <v>1.699785154777453</v>
      </c>
      <c r="F39" s="8">
        <f t="shared" si="2"/>
        <v>3245.5319646621183</v>
      </c>
      <c r="G39">
        <f t="shared" si="3"/>
        <v>788.5319646621183</v>
      </c>
    </row>
    <row r="40" spans="1:7" x14ac:dyDescent="0.3">
      <c r="A40" s="1">
        <v>40086</v>
      </c>
      <c r="B40">
        <v>2888</v>
      </c>
      <c r="C40" s="8">
        <f t="shared" si="4"/>
        <v>1492.9118685754231</v>
      </c>
      <c r="D40" s="8">
        <f t="shared" si="5"/>
        <v>10.902013364676568</v>
      </c>
      <c r="E40" s="8">
        <f t="shared" si="1"/>
        <v>2.0302690665572385</v>
      </c>
      <c r="F40" s="8">
        <f t="shared" si="2"/>
        <v>2503.0898051062945</v>
      </c>
      <c r="G40">
        <f t="shared" si="3"/>
        <v>384.91019489370547</v>
      </c>
    </row>
    <row r="41" spans="1:7" x14ac:dyDescent="0.3">
      <c r="A41" s="1">
        <v>40178</v>
      </c>
      <c r="B41">
        <v>2458</v>
      </c>
      <c r="C41" s="8">
        <f t="shared" si="4"/>
        <v>1498.3960439772354</v>
      </c>
      <c r="D41" s="8">
        <f t="shared" si="5"/>
        <v>9.8184457721037166</v>
      </c>
      <c r="E41" s="8">
        <f t="shared" si="1"/>
        <v>1.6524575942354367</v>
      </c>
      <c r="F41" s="8">
        <f t="shared" si="2"/>
        <v>2724.3649017513444</v>
      </c>
      <c r="G41">
        <f t="shared" si="3"/>
        <v>266.36490175134441</v>
      </c>
    </row>
    <row r="42" spans="1:7" x14ac:dyDescent="0.3">
      <c r="A42" s="1">
        <v>40268</v>
      </c>
      <c r="B42">
        <v>2674</v>
      </c>
      <c r="C42" s="8">
        <f t="shared" si="4"/>
        <v>1502.6380653469146</v>
      </c>
      <c r="D42" s="8">
        <f t="shared" si="5"/>
        <v>8.7031608916188041</v>
      </c>
      <c r="E42" s="8">
        <f t="shared" si="1"/>
        <v>1.7929440381097623</v>
      </c>
      <c r="F42" s="8">
        <f t="shared" si="2"/>
        <v>2568.9553801634111</v>
      </c>
      <c r="G42">
        <f t="shared" si="3"/>
        <v>105.04461983658894</v>
      </c>
    </row>
    <row r="43" spans="1:7" x14ac:dyDescent="0.3">
      <c r="A43" s="1">
        <v>40359</v>
      </c>
      <c r="B43">
        <v>2917</v>
      </c>
      <c r="C43" s="8">
        <f t="shared" si="4"/>
        <v>1552.2928275463069</v>
      </c>
      <c r="D43" s="8">
        <f t="shared" si="5"/>
        <v>16.8934811531735</v>
      </c>
      <c r="E43" s="8">
        <f t="shared" si="1"/>
        <v>1.7894704547827978</v>
      </c>
      <c r="F43" s="8">
        <f t="shared" si="2"/>
        <v>3185.8704222176925</v>
      </c>
      <c r="G43">
        <f t="shared" si="3"/>
        <v>268.87042221769252</v>
      </c>
    </row>
    <row r="44" spans="1:7" x14ac:dyDescent="0.3">
      <c r="A44" s="1">
        <v>40451</v>
      </c>
      <c r="B44">
        <v>3468</v>
      </c>
      <c r="C44" s="8">
        <f t="shared" si="4"/>
        <v>1596.978642477261</v>
      </c>
      <c r="D44" s="8">
        <f t="shared" si="5"/>
        <v>22.451947908729636</v>
      </c>
      <c r="E44" s="8">
        <f t="shared" si="1"/>
        <v>2.1009349027251316</v>
      </c>
      <c r="F44" s="8">
        <f t="shared" si="2"/>
        <v>2676.040377420507</v>
      </c>
      <c r="G44">
        <f t="shared" si="3"/>
        <v>791.95962257949304</v>
      </c>
    </row>
    <row r="45" spans="1:7" x14ac:dyDescent="0.3">
      <c r="A45" s="1">
        <v>40543</v>
      </c>
      <c r="B45">
        <v>2931</v>
      </c>
      <c r="C45" s="8">
        <f t="shared" si="4"/>
        <v>1650.2888252319456</v>
      </c>
      <c r="D45" s="8">
        <f t="shared" si="5"/>
        <v>28.62359487792062</v>
      </c>
      <c r="E45" s="8">
        <f t="shared" si="1"/>
        <v>1.7142551701945803</v>
      </c>
      <c r="F45" s="8">
        <f t="shared" si="2"/>
        <v>3010.1960141444169</v>
      </c>
      <c r="G45">
        <f t="shared" si="3"/>
        <v>79.196014144416949</v>
      </c>
    </row>
    <row r="46" spans="1:7" x14ac:dyDescent="0.3">
      <c r="A46" s="1">
        <v>40633</v>
      </c>
      <c r="B46">
        <v>3273</v>
      </c>
      <c r="C46" s="8">
        <f t="shared" si="4"/>
        <v>1708.227778567194</v>
      </c>
      <c r="D46" s="8">
        <f t="shared" si="5"/>
        <v>34.486666569386195</v>
      </c>
      <c r="E46" s="8">
        <f t="shared" si="1"/>
        <v>1.854482432263735</v>
      </c>
      <c r="F46" s="8">
        <f t="shared" si="2"/>
        <v>3118.5360106951075</v>
      </c>
      <c r="G46">
        <f t="shared" si="3"/>
        <v>154.46398930489249</v>
      </c>
    </row>
    <row r="47" spans="1:7" x14ac:dyDescent="0.3">
      <c r="A47" s="1">
        <v>40724</v>
      </c>
      <c r="B47">
        <v>3064</v>
      </c>
      <c r="C47" s="8">
        <f t="shared" si="4"/>
        <v>1736.6192329413361</v>
      </c>
      <c r="D47" s="8">
        <f t="shared" si="5"/>
        <v>33.267624130337374</v>
      </c>
      <c r="E47" s="8">
        <f t="shared" si="1"/>
        <v>1.7769090343722362</v>
      </c>
      <c r="F47" s="8">
        <f t="shared" si="2"/>
        <v>3718.4170718963655</v>
      </c>
      <c r="G47">
        <f t="shared" si="3"/>
        <v>654.41707189636554</v>
      </c>
    </row>
    <row r="48" spans="1:7" x14ac:dyDescent="0.3">
      <c r="A48" s="1">
        <v>40816</v>
      </c>
      <c r="B48">
        <v>3744</v>
      </c>
      <c r="C48" s="8">
        <f t="shared" si="4"/>
        <v>1772.322242201451</v>
      </c>
      <c r="D48" s="8">
        <f t="shared" si="5"/>
        <v>33.754701156292874</v>
      </c>
      <c r="E48" s="8">
        <f t="shared" si="1"/>
        <v>2.1067087800696616</v>
      </c>
      <c r="F48" s="8">
        <f t="shared" si="2"/>
        <v>3096.0767379202366</v>
      </c>
      <c r="G48">
        <f t="shared" si="3"/>
        <v>647.92326207976339</v>
      </c>
    </row>
    <row r="49" spans="1:7" x14ac:dyDescent="0.3">
      <c r="A49" s="1">
        <v>40908</v>
      </c>
      <c r="B49">
        <v>3241</v>
      </c>
      <c r="C49" s="8">
        <f t="shared" si="4"/>
        <v>1822.9849585236907</v>
      </c>
      <c r="D49" s="8">
        <f t="shared" si="5"/>
        <v>37.136304189482239</v>
      </c>
      <c r="E49" s="8">
        <f t="shared" si="1"/>
        <v>1.7460542832705603</v>
      </c>
      <c r="F49" s="8">
        <f t="shared" si="2"/>
        <v>3449.5622035818146</v>
      </c>
      <c r="G49">
        <f t="shared" si="3"/>
        <v>208.56220358181463</v>
      </c>
    </row>
    <row r="50" spans="1:7" x14ac:dyDescent="0.3">
      <c r="A50" s="1">
        <v>40999</v>
      </c>
      <c r="B50">
        <v>3824</v>
      </c>
      <c r="C50" s="8">
        <f t="shared" si="4"/>
        <v>1900.5031816684382</v>
      </c>
      <c r="D50" s="8">
        <f t="shared" si="5"/>
        <v>45.212687980535286</v>
      </c>
      <c r="E50" s="8">
        <f t="shared" si="1"/>
        <v>1.9332905710829436</v>
      </c>
      <c r="F50" s="8">
        <f t="shared" si="2"/>
        <v>3457.3601071006933</v>
      </c>
      <c r="G50">
        <f t="shared" si="3"/>
        <v>366.63989289930669</v>
      </c>
    </row>
    <row r="51" spans="1:7" x14ac:dyDescent="0.3">
      <c r="A51" s="1">
        <v>41090</v>
      </c>
      <c r="B51">
        <v>3517</v>
      </c>
      <c r="C51" s="8">
        <f t="shared" si="4"/>
        <v>1952.4286379163011</v>
      </c>
      <c r="D51" s="8">
        <f t="shared" si="5"/>
        <v>46.555241634000822</v>
      </c>
      <c r="E51" s="8">
        <f t="shared" si="1"/>
        <v>1.7891276408280308</v>
      </c>
      <c r="F51" s="8">
        <f t="shared" si="2"/>
        <v>4211.2768902663356</v>
      </c>
      <c r="G51">
        <f t="shared" si="3"/>
        <v>694.27689026633561</v>
      </c>
    </row>
    <row r="52" spans="1:7" x14ac:dyDescent="0.3">
      <c r="A52" s="1">
        <v>41182</v>
      </c>
      <c r="B52">
        <v>4173</v>
      </c>
      <c r="C52" s="8">
        <f t="shared" si="4"/>
        <v>1995.3500702048007</v>
      </c>
      <c r="D52" s="8">
        <f t="shared" si="5"/>
        <v>45.828479764900571</v>
      </c>
      <c r="E52" s="8">
        <f t="shared" si="1"/>
        <v>2.0990355620538557</v>
      </c>
      <c r="F52" s="8">
        <f t="shared" si="2"/>
        <v>3564.0085500945884</v>
      </c>
      <c r="G52">
        <f t="shared" si="3"/>
        <v>608.99144990541163</v>
      </c>
    </row>
    <row r="53" spans="1:7" x14ac:dyDescent="0.3">
      <c r="A53" s="1">
        <v>41274</v>
      </c>
      <c r="B53">
        <v>3369</v>
      </c>
      <c r="C53" s="8">
        <f t="shared" si="4"/>
        <v>2018.8414952786736</v>
      </c>
      <c r="D53" s="8">
        <f t="shared" si="5"/>
        <v>41.361068826695046</v>
      </c>
      <c r="E53" s="8">
        <f t="shared" si="1"/>
        <v>1.7074165694033465</v>
      </c>
      <c r="F53" s="8">
        <f t="shared" si="2"/>
        <v>3982.9701917058128</v>
      </c>
      <c r="G53">
        <f t="shared" si="3"/>
        <v>613.97019170581279</v>
      </c>
    </row>
    <row r="54" spans="1:7" x14ac:dyDescent="0.3">
      <c r="A54" s="1">
        <v>41364</v>
      </c>
      <c r="B54">
        <v>3751</v>
      </c>
      <c r="C54" s="8">
        <f t="shared" si="4"/>
        <v>2036.2051169367446</v>
      </c>
      <c r="D54" s="8">
        <f t="shared" si="5"/>
        <v>36.561579392970238</v>
      </c>
      <c r="E54" s="8">
        <f t="shared" si="1"/>
        <v>1.8877214504130597</v>
      </c>
      <c r="F54" s="8">
        <f t="shared" si="2"/>
        <v>3708.4441893912935</v>
      </c>
      <c r="G54">
        <f t="shared" si="3"/>
        <v>42.555810608706452</v>
      </c>
    </row>
    <row r="55" spans="1:7" x14ac:dyDescent="0.3">
      <c r="A55" s="1">
        <v>41455</v>
      </c>
      <c r="B55">
        <v>3383</v>
      </c>
      <c r="C55" s="8">
        <f t="shared" si="4"/>
        <v>2036.3864871188534</v>
      </c>
      <c r="D55" s="8">
        <f t="shared" si="5"/>
        <v>29.285537550797958</v>
      </c>
      <c r="E55" s="8">
        <f t="shared" si="1"/>
        <v>1.7252018209603603</v>
      </c>
      <c r="F55" s="8">
        <f t="shared" si="2"/>
        <v>4335.9190393213876</v>
      </c>
      <c r="G55">
        <f t="shared" si="3"/>
        <v>952.91903932138757</v>
      </c>
    </row>
    <row r="56" spans="1:7" x14ac:dyDescent="0.3">
      <c r="A56" s="1">
        <v>41547</v>
      </c>
      <c r="B56">
        <v>3879</v>
      </c>
      <c r="C56" s="8">
        <f t="shared" si="4"/>
        <v>2022.1359314674664</v>
      </c>
      <c r="D56" s="8">
        <f t="shared" si="5"/>
        <v>20.578318910360966</v>
      </c>
      <c r="E56" s="8">
        <f t="shared" si="1"/>
        <v>2.0086521150835424</v>
      </c>
      <c r="F56" s="8">
        <f t="shared" si="2"/>
        <v>3487.7641576514388</v>
      </c>
      <c r="G56">
        <f t="shared" si="3"/>
        <v>391.23584234856116</v>
      </c>
    </row>
    <row r="57" spans="1:7" x14ac:dyDescent="0.3">
      <c r="A57" s="1">
        <v>41639</v>
      </c>
      <c r="B57">
        <v>3391</v>
      </c>
      <c r="C57" s="8">
        <f t="shared" si="4"/>
        <v>2031.3796810190152</v>
      </c>
      <c r="D57" s="8">
        <f t="shared" si="5"/>
        <v>18.311405038598515</v>
      </c>
      <c r="E57" s="8">
        <f t="shared" si="1"/>
        <v>1.6883626901988644</v>
      </c>
      <c r="F57" s="8">
        <f t="shared" si="2"/>
        <v>3869.2458298713977</v>
      </c>
      <c r="G57">
        <f t="shared" si="3"/>
        <v>478.24582987139775</v>
      </c>
    </row>
    <row r="58" spans="1:7" x14ac:dyDescent="0.3">
      <c r="A58" s="1">
        <v>41729</v>
      </c>
      <c r="B58">
        <v>3480</v>
      </c>
      <c r="C58" s="8">
        <f t="shared" si="4"/>
        <v>2008.4513332555011</v>
      </c>
      <c r="D58" s="8">
        <f t="shared" si="5"/>
        <v>10.063454478176009</v>
      </c>
      <c r="E58" s="8">
        <f t="shared" si="1"/>
        <v>1.8101998648159681</v>
      </c>
      <c r="F58" s="8">
        <f t="shared" si="2"/>
        <v>3482.3453874335551</v>
      </c>
      <c r="G58">
        <f t="shared" si="3"/>
        <v>2.3453874335550609</v>
      </c>
    </row>
    <row r="59" spans="1:7" x14ac:dyDescent="0.3">
      <c r="A59" s="1">
        <v>41820</v>
      </c>
      <c r="B59">
        <v>3400</v>
      </c>
      <c r="C59" s="8">
        <f t="shared" si="4"/>
        <v>2008.9686133170844</v>
      </c>
      <c r="D59" s="8">
        <f t="shared" si="5"/>
        <v>8.1542195948574641</v>
      </c>
      <c r="E59" s="8">
        <f t="shared" si="1"/>
        <v>1.7088062661691699</v>
      </c>
      <c r="F59" s="8">
        <f t="shared" si="2"/>
        <v>4051.698044711879</v>
      </c>
      <c r="G59">
        <f t="shared" si="3"/>
        <v>651.69804471187899</v>
      </c>
    </row>
    <row r="60" spans="1:7" x14ac:dyDescent="0.3">
      <c r="A60" s="1">
        <v>41912</v>
      </c>
      <c r="B60">
        <v>4044</v>
      </c>
      <c r="C60" s="8">
        <f t="shared" si="4"/>
        <v>2016.3563443145317</v>
      </c>
      <c r="D60" s="8">
        <f t="shared" si="5"/>
        <v>8.0009218753754325</v>
      </c>
      <c r="E60" s="8">
        <f t="shared" si="1"/>
        <v>2.0071249951905559</v>
      </c>
      <c r="F60" s="8">
        <f t="shared" si="2"/>
        <v>3417.8492798680104</v>
      </c>
      <c r="G60">
        <f t="shared" si="3"/>
        <v>626.1507201319896</v>
      </c>
    </row>
    <row r="61" spans="1:7" x14ac:dyDescent="0.3">
      <c r="A61" s="1">
        <v>42004</v>
      </c>
      <c r="B61">
        <v>3610</v>
      </c>
      <c r="C61" s="8">
        <f t="shared" si="4"/>
        <v>2047.119048506876</v>
      </c>
      <c r="D61" s="8">
        <f t="shared" si="5"/>
        <v>12.553278338769196</v>
      </c>
      <c r="E61" s="8">
        <f t="shared" si="1"/>
        <v>1.7259082780379575</v>
      </c>
      <c r="F61" s="8">
        <f t="shared" si="2"/>
        <v>3728.4185676211778</v>
      </c>
      <c r="G61">
        <f t="shared" si="3"/>
        <v>118.41856762117777</v>
      </c>
    </row>
    <row r="62" spans="1:7" x14ac:dyDescent="0.3">
      <c r="A62" s="1">
        <v>42094</v>
      </c>
      <c r="B62">
        <v>4083</v>
      </c>
      <c r="C62" s="8">
        <f t="shared" si="4"/>
        <v>2098.8482697092663</v>
      </c>
      <c r="D62" s="8">
        <f t="shared" si="5"/>
        <v>20.388466911493431</v>
      </c>
      <c r="E62" s="8">
        <f t="shared" si="1"/>
        <v>1.8777762470625872</v>
      </c>
      <c r="F62" s="8">
        <f t="shared" si="2"/>
        <v>3621.3650150334574</v>
      </c>
      <c r="G62">
        <f t="shared" si="3"/>
        <v>461.63498496654256</v>
      </c>
    </row>
    <row r="63" spans="1:7" x14ac:dyDescent="0.3">
      <c r="A63" s="1">
        <v>42185</v>
      </c>
      <c r="B63">
        <v>3907</v>
      </c>
      <c r="C63" s="8">
        <f t="shared" si="4"/>
        <v>2152.667675004066</v>
      </c>
      <c r="D63" s="8">
        <f t="shared" si="5"/>
        <v>27.074654588154687</v>
      </c>
      <c r="E63" s="8">
        <f t="shared" si="1"/>
        <v>1.7618818037048933</v>
      </c>
      <c r="F63" s="8">
        <f t="shared" si="2"/>
        <v>4375.0153127994372</v>
      </c>
      <c r="G63">
        <f t="shared" si="3"/>
        <v>468.0153127994372</v>
      </c>
    </row>
    <row r="64" spans="1:7" x14ac:dyDescent="0.3">
      <c r="A64" s="1">
        <v>42277</v>
      </c>
      <c r="B64">
        <v>4758</v>
      </c>
      <c r="C64" s="8">
        <f t="shared" si="4"/>
        <v>2217.9048444448849</v>
      </c>
      <c r="D64" s="8">
        <f t="shared" si="5"/>
        <v>34.707157558687527</v>
      </c>
      <c r="E64" s="8">
        <f t="shared" si="1"/>
        <v>2.0761964322560029</v>
      </c>
      <c r="F64" s="8">
        <f t="shared" si="2"/>
        <v>3887.8017014656216</v>
      </c>
      <c r="G64">
        <f t="shared" si="3"/>
        <v>870.19829853437841</v>
      </c>
    </row>
    <row r="65" spans="1:7" x14ac:dyDescent="0.3">
      <c r="A65" s="1">
        <v>42369</v>
      </c>
      <c r="B65">
        <v>4167</v>
      </c>
      <c r="C65" s="8">
        <f t="shared" si="4"/>
        <v>2284.9657837296531</v>
      </c>
      <c r="D65" s="8">
        <f t="shared" si="5"/>
        <v>41.177913903903665</v>
      </c>
      <c r="E65" s="8">
        <f t="shared" si="1"/>
        <v>1.774783985590769</v>
      </c>
      <c r="F65" s="8">
        <f t="shared" si="2"/>
        <v>4367.9773826706296</v>
      </c>
      <c r="G65">
        <f t="shared" si="3"/>
        <v>200.97738267062959</v>
      </c>
    </row>
    <row r="66" spans="1:7" x14ac:dyDescent="0.3">
      <c r="A66" s="1">
        <v>42460</v>
      </c>
      <c r="B66">
        <v>4769</v>
      </c>
      <c r="C66" s="8">
        <f t="shared" si="4"/>
        <v>2368.8562005695899</v>
      </c>
      <c r="D66" s="8">
        <f t="shared" si="5"/>
        <v>49.720414491110276</v>
      </c>
      <c r="E66" s="8">
        <f t="shared" si="1"/>
        <v>1.9454920699534735</v>
      </c>
      <c r="F66" s="8">
        <f t="shared" si="2"/>
        <v>4261.2461289416215</v>
      </c>
      <c r="G66">
        <f t="shared" si="3"/>
        <v>507.75387105837854</v>
      </c>
    </row>
    <row r="67" spans="1:7" x14ac:dyDescent="0.3">
      <c r="A67" s="1">
        <v>42551</v>
      </c>
      <c r="B67">
        <v>4199</v>
      </c>
      <c r="C67" s="8">
        <f t="shared" si="4"/>
        <v>2411.5107461913208</v>
      </c>
      <c r="D67" s="8">
        <f t="shared" si="5"/>
        <v>48.307240717234407</v>
      </c>
      <c r="E67" s="8">
        <f t="shared" si="1"/>
        <v>1.7515569682813013</v>
      </c>
      <c r="F67" s="8">
        <f t="shared" si="2"/>
        <v>5107.0653284186856</v>
      </c>
      <c r="G67">
        <f t="shared" si="3"/>
        <v>908.06532841868557</v>
      </c>
    </row>
    <row r="68" spans="1:7" x14ac:dyDescent="0.3">
      <c r="A68" s="1">
        <v>42643</v>
      </c>
      <c r="B68">
        <v>5413</v>
      </c>
      <c r="C68" s="8">
        <f t="shared" si="4"/>
        <v>2489.2886734802382</v>
      </c>
      <c r="D68" s="8">
        <f t="shared" si="5"/>
        <v>54.201378031571025</v>
      </c>
      <c r="E68" s="8">
        <f t="shared" si="1"/>
        <v>2.1253566079866211</v>
      </c>
      <c r="F68" s="8">
        <f t="shared" si="2"/>
        <v>4514.1454109325996</v>
      </c>
      <c r="G68">
        <f t="shared" si="3"/>
        <v>898.85458906740041</v>
      </c>
    </row>
    <row r="69" spans="1:7" x14ac:dyDescent="0.3">
      <c r="A69" s="1">
        <v>42735</v>
      </c>
      <c r="B69">
        <v>4687</v>
      </c>
      <c r="C69" s="8">
        <f t="shared" si="4"/>
        <v>2562.9689954814176</v>
      </c>
      <c r="D69" s="8">
        <f t="shared" si="5"/>
        <v>58.097166825492693</v>
      </c>
      <c r="E69" s="8">
        <f t="shared" si="1"/>
        <v>1.8017612279018773</v>
      </c>
      <c r="F69" s="8">
        <f t="shared" si="2"/>
        <v>5099.2634335914781</v>
      </c>
      <c r="G69">
        <f t="shared" si="3"/>
        <v>412.26343359147813</v>
      </c>
    </row>
    <row r="70" spans="1:7" x14ac:dyDescent="0.3">
      <c r="A70" s="1">
        <v>42825</v>
      </c>
      <c r="B70">
        <v>5671</v>
      </c>
      <c r="C70" s="8">
        <f t="shared" si="4"/>
        <v>2679.8416849871128</v>
      </c>
      <c r="D70" s="8">
        <f t="shared" si="5"/>
        <v>69.852271361533212</v>
      </c>
      <c r="E70" s="8">
        <f t="shared" si="1"/>
        <v>2.0308309270376776</v>
      </c>
      <c r="F70" s="8">
        <f t="shared" si="2"/>
        <v>4816.2456098834509</v>
      </c>
      <c r="G70">
        <f t="shared" si="3"/>
        <v>854.75439011654908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Expo-smothing</vt:lpstr>
      <vt:lpstr>Seasonal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Yadav</dc:creator>
  <cp:lastModifiedBy>Manoj Yadav</cp:lastModifiedBy>
  <dcterms:created xsi:type="dcterms:W3CDTF">2021-07-15T19:07:07Z</dcterms:created>
  <dcterms:modified xsi:type="dcterms:W3CDTF">2021-07-17T15:42:04Z</dcterms:modified>
</cp:coreProperties>
</file>