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3"/>
  </bookViews>
  <sheets>
    <sheet name="impacts" sheetId="1" r:id="rId1"/>
    <sheet name="cycles" sheetId="2" r:id="rId2"/>
    <sheet name="gobmk" sheetId="3" r:id="rId3"/>
    <sheet name="xalan" sheetId="4" r:id="rId4"/>
  </sheets>
  <calcPr calcId="144525"/>
</workbook>
</file>

<file path=xl/calcChain.xml><?xml version="1.0" encoding="utf-8"?>
<calcChain xmlns="http://schemas.openxmlformats.org/spreadsheetml/2006/main">
  <c r="H35" i="4" l="1"/>
  <c r="C35" i="4"/>
  <c r="E34" i="4"/>
  <c r="E33" i="4"/>
  <c r="E32" i="4"/>
  <c r="E31" i="4"/>
  <c r="E30" i="4"/>
  <c r="E29" i="4"/>
  <c r="E28" i="4"/>
  <c r="E27" i="4"/>
  <c r="E26" i="4"/>
  <c r="E25" i="4"/>
  <c r="E24" i="4"/>
  <c r="E23" i="4"/>
  <c r="E4" i="4"/>
  <c r="E5" i="4"/>
  <c r="E6" i="4"/>
  <c r="E7" i="4"/>
  <c r="E8" i="4"/>
  <c r="E9" i="4"/>
  <c r="E10" i="4"/>
  <c r="E11" i="4"/>
  <c r="E12" i="4"/>
  <c r="E13" i="4"/>
  <c r="E14" i="4"/>
  <c r="E3" i="4"/>
  <c r="C15" i="4"/>
  <c r="H15" i="4"/>
  <c r="G28" i="4" l="1"/>
  <c r="G24" i="4"/>
  <c r="G26" i="4"/>
  <c r="G30" i="4"/>
  <c r="G23" i="4"/>
  <c r="I23" i="4" s="1"/>
  <c r="G32" i="4"/>
  <c r="G34" i="4"/>
  <c r="G25" i="4"/>
  <c r="G27" i="4"/>
  <c r="G29" i="4"/>
  <c r="G31" i="4"/>
  <c r="G33" i="4"/>
  <c r="E35" i="4"/>
  <c r="E15" i="4"/>
  <c r="G13" i="4"/>
  <c r="G11" i="4"/>
  <c r="G9" i="4"/>
  <c r="G7" i="4"/>
  <c r="G5" i="4"/>
  <c r="G14" i="4"/>
  <c r="G12" i="4"/>
  <c r="G10" i="4"/>
  <c r="G8" i="4"/>
  <c r="G6" i="4"/>
  <c r="G4" i="4"/>
  <c r="G3" i="4"/>
  <c r="I3" i="4" s="1"/>
  <c r="J49" i="3"/>
  <c r="J50" i="3" s="1"/>
  <c r="J51" i="3" s="1"/>
  <c r="J52" i="3" s="1"/>
  <c r="J53" i="3" s="1"/>
  <c r="J54" i="3" s="1"/>
  <c r="J55" i="3" s="1"/>
  <c r="K56" i="3"/>
  <c r="N55" i="3" s="1"/>
  <c r="E56" i="3"/>
  <c r="D56" i="3"/>
  <c r="L55" i="3"/>
  <c r="F55" i="3"/>
  <c r="N54" i="3"/>
  <c r="L54" i="3"/>
  <c r="F54" i="3"/>
  <c r="L53" i="3"/>
  <c r="F53" i="3"/>
  <c r="N52" i="3"/>
  <c r="L52" i="3"/>
  <c r="F52" i="3"/>
  <c r="L51" i="3"/>
  <c r="F51" i="3"/>
  <c r="N50" i="3"/>
  <c r="L50" i="3"/>
  <c r="F50" i="3"/>
  <c r="L49" i="3"/>
  <c r="L56" i="3" s="1"/>
  <c r="F49" i="3"/>
  <c r="K45" i="3"/>
  <c r="N44" i="3" s="1"/>
  <c r="E45" i="3"/>
  <c r="D45" i="3"/>
  <c r="L44" i="3"/>
  <c r="F44" i="3"/>
  <c r="L43" i="3"/>
  <c r="F43" i="3"/>
  <c r="L42" i="3"/>
  <c r="F42" i="3"/>
  <c r="N41" i="3"/>
  <c r="L41" i="3"/>
  <c r="F41" i="3"/>
  <c r="N40" i="3"/>
  <c r="L40" i="3"/>
  <c r="F40" i="3"/>
  <c r="N39" i="3"/>
  <c r="L39" i="3"/>
  <c r="J39" i="3"/>
  <c r="J40" i="3" s="1"/>
  <c r="J41" i="3" s="1"/>
  <c r="J42" i="3" s="1"/>
  <c r="J43" i="3" s="1"/>
  <c r="J44" i="3" s="1"/>
  <c r="F39" i="3"/>
  <c r="N38" i="3"/>
  <c r="L38" i="3"/>
  <c r="F38" i="3"/>
  <c r="K34" i="3"/>
  <c r="N33" i="3" s="1"/>
  <c r="E34" i="3"/>
  <c r="D34" i="3"/>
  <c r="L33" i="3"/>
  <c r="F33" i="3"/>
  <c r="L32" i="3"/>
  <c r="F32" i="3"/>
  <c r="L31" i="3"/>
  <c r="F31" i="3"/>
  <c r="L30" i="3"/>
  <c r="F30" i="3"/>
  <c r="L29" i="3"/>
  <c r="F29" i="3"/>
  <c r="L28" i="3"/>
  <c r="J28" i="3"/>
  <c r="J29" i="3" s="1"/>
  <c r="J30" i="3" s="1"/>
  <c r="J31" i="3" s="1"/>
  <c r="J32" i="3" s="1"/>
  <c r="J33" i="3" s="1"/>
  <c r="F28" i="3"/>
  <c r="L27" i="3"/>
  <c r="F27" i="3"/>
  <c r="J5" i="3"/>
  <c r="J6" i="3" s="1"/>
  <c r="J7" i="3" s="1"/>
  <c r="J8" i="3" s="1"/>
  <c r="J9" i="3" s="1"/>
  <c r="J4" i="3"/>
  <c r="J14" i="3"/>
  <c r="J15" i="3" s="1"/>
  <c r="J16" i="3" s="1"/>
  <c r="J17" i="3" s="1"/>
  <c r="J18" i="3" s="1"/>
  <c r="J19" i="3" s="1"/>
  <c r="K20" i="3"/>
  <c r="N18" i="3" s="1"/>
  <c r="L14" i="3"/>
  <c r="L15" i="3"/>
  <c r="L16" i="3"/>
  <c r="L17" i="3"/>
  <c r="L18" i="3"/>
  <c r="L19" i="3"/>
  <c r="L13" i="3"/>
  <c r="I24" i="4" l="1"/>
  <c r="G35" i="4"/>
  <c r="I25" i="4"/>
  <c r="I26" i="4" s="1"/>
  <c r="I27" i="4" s="1"/>
  <c r="I28" i="4" s="1"/>
  <c r="I29" i="4" s="1"/>
  <c r="I30" i="4" s="1"/>
  <c r="I31" i="4" s="1"/>
  <c r="I32" i="4" s="1"/>
  <c r="I33" i="4" s="1"/>
  <c r="I34" i="4" s="1"/>
  <c r="I4" i="4"/>
  <c r="I5" i="4" s="1"/>
  <c r="I6" i="4" s="1"/>
  <c r="I7" i="4" s="1"/>
  <c r="I8" i="4" s="1"/>
  <c r="I9" i="4" s="1"/>
  <c r="I10" i="4" s="1"/>
  <c r="I11" i="4" s="1"/>
  <c r="I12" i="4" s="1"/>
  <c r="I13" i="4" s="1"/>
  <c r="I14" i="4" s="1"/>
  <c r="G15" i="4"/>
  <c r="N42" i="3"/>
  <c r="N43" i="3"/>
  <c r="N49" i="3"/>
  <c r="N51" i="3"/>
  <c r="N53" i="3"/>
  <c r="H50" i="3"/>
  <c r="H55" i="3"/>
  <c r="M51" i="3"/>
  <c r="M53" i="3"/>
  <c r="M55" i="3"/>
  <c r="M50" i="3"/>
  <c r="M52" i="3"/>
  <c r="M54" i="3"/>
  <c r="H49" i="3"/>
  <c r="M49" i="3"/>
  <c r="F56" i="3"/>
  <c r="H51" i="3"/>
  <c r="H52" i="3"/>
  <c r="H53" i="3"/>
  <c r="H54" i="3"/>
  <c r="L45" i="3"/>
  <c r="M40" i="3" s="1"/>
  <c r="H44" i="3"/>
  <c r="H38" i="3"/>
  <c r="F45" i="3"/>
  <c r="H39" i="3"/>
  <c r="H40" i="3"/>
  <c r="H41" i="3"/>
  <c r="H42" i="3"/>
  <c r="H43" i="3"/>
  <c r="L34" i="3"/>
  <c r="M31" i="3" s="1"/>
  <c r="N30" i="3"/>
  <c r="N27" i="3"/>
  <c r="N28" i="3"/>
  <c r="N32" i="3"/>
  <c r="N29" i="3"/>
  <c r="N31" i="3"/>
  <c r="H28" i="3"/>
  <c r="H33" i="3"/>
  <c r="H32" i="3"/>
  <c r="M29" i="3"/>
  <c r="H27" i="3"/>
  <c r="F34" i="3"/>
  <c r="H29" i="3"/>
  <c r="H30" i="3"/>
  <c r="H31" i="3"/>
  <c r="L20" i="3"/>
  <c r="M18" i="3" s="1"/>
  <c r="N13" i="3"/>
  <c r="N15" i="3"/>
  <c r="N17" i="3"/>
  <c r="N19" i="3"/>
  <c r="N14" i="3"/>
  <c r="N16" i="3"/>
  <c r="E20" i="3"/>
  <c r="D20" i="3"/>
  <c r="F19" i="3"/>
  <c r="F14" i="3"/>
  <c r="F15" i="3"/>
  <c r="F16" i="3"/>
  <c r="F17" i="3"/>
  <c r="F18" i="3"/>
  <c r="F13" i="3"/>
  <c r="H3" i="3"/>
  <c r="E3" i="3"/>
  <c r="F3" i="3" s="1"/>
  <c r="G4" i="3"/>
  <c r="E4" i="3" s="1"/>
  <c r="G5" i="3"/>
  <c r="E5" i="3" s="1"/>
  <c r="G6" i="3"/>
  <c r="E6" i="3" s="1"/>
  <c r="G7" i="3"/>
  <c r="E7" i="3" s="1"/>
  <c r="G8" i="3"/>
  <c r="E8" i="3" s="1"/>
  <c r="G9" i="3"/>
  <c r="E9" i="3" s="1"/>
  <c r="G3" i="3"/>
  <c r="D10" i="3"/>
  <c r="B10" i="3"/>
  <c r="M41" i="3" l="1"/>
  <c r="H56" i="3"/>
  <c r="M44" i="3"/>
  <c r="M42" i="3"/>
  <c r="M38" i="3"/>
  <c r="M43" i="3"/>
  <c r="M39" i="3"/>
  <c r="H45" i="3"/>
  <c r="M27" i="3"/>
  <c r="M32" i="3"/>
  <c r="M28" i="3"/>
  <c r="M33" i="3"/>
  <c r="M30" i="3"/>
  <c r="H34" i="3"/>
  <c r="M17" i="3"/>
  <c r="M16" i="3"/>
  <c r="M14" i="3"/>
  <c r="M19" i="3"/>
  <c r="M15" i="3"/>
  <c r="M13" i="3"/>
  <c r="H8" i="3"/>
  <c r="F8" i="3"/>
  <c r="H6" i="3"/>
  <c r="F6" i="3"/>
  <c r="H4" i="3"/>
  <c r="I4" i="3" s="1"/>
  <c r="E10" i="3"/>
  <c r="F4" i="3"/>
  <c r="F9" i="3"/>
  <c r="H9" i="3"/>
  <c r="F7" i="3"/>
  <c r="H7" i="3"/>
  <c r="H5" i="3"/>
  <c r="F5" i="3"/>
  <c r="H19" i="3"/>
  <c r="H17" i="3"/>
  <c r="H18" i="3"/>
  <c r="H16" i="3"/>
  <c r="F20" i="3"/>
  <c r="H14" i="3"/>
  <c r="H15" i="3"/>
  <c r="H13" i="3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3" i="1"/>
  <c r="F10" i="3" l="1"/>
  <c r="I5" i="3"/>
  <c r="I6" i="3" s="1"/>
  <c r="I7" i="3" s="1"/>
  <c r="I8" i="3" s="1"/>
  <c r="I9" i="3" s="1"/>
  <c r="H10" i="3"/>
  <c r="H20" i="3" l="1"/>
</calcChain>
</file>

<file path=xl/sharedStrings.xml><?xml version="1.0" encoding="utf-8"?>
<sst xmlns="http://schemas.openxmlformats.org/spreadsheetml/2006/main" count="139" uniqueCount="81">
  <si>
    <t>astar</t>
  </si>
  <si>
    <t>bwaves</t>
  </si>
  <si>
    <t>bzip2</t>
  </si>
  <si>
    <t>calculix</t>
  </si>
  <si>
    <t>gobmk</t>
  </si>
  <si>
    <t>gromacs</t>
  </si>
  <si>
    <t>h264ref</t>
  </si>
  <si>
    <t>hmmer</t>
  </si>
  <si>
    <t>libquantum</t>
  </si>
  <si>
    <t>mcf</t>
  </si>
  <si>
    <t>milc</t>
  </si>
  <si>
    <t>namd</t>
  </si>
  <si>
    <t>omnetpp</t>
  </si>
  <si>
    <t>soplex</t>
  </si>
  <si>
    <t>xalancbmk</t>
  </si>
  <si>
    <t>Minimum</t>
  </si>
  <si>
    <t>Maximum</t>
  </si>
  <si>
    <t>Average</t>
  </si>
  <si>
    <t>Benchmark</t>
  </si>
  <si>
    <t xml:space="preserve">astar </t>
  </si>
  <si>
    <t xml:space="preserve">bwaves </t>
  </si>
  <si>
    <t xml:space="preserve">bzip2 </t>
  </si>
  <si>
    <t xml:space="preserve">calculix </t>
  </si>
  <si>
    <t xml:space="preserve">gobmk </t>
  </si>
  <si>
    <t xml:space="preserve">gromacs </t>
  </si>
  <si>
    <t xml:space="preserve">h264ref </t>
  </si>
  <si>
    <t xml:space="preserve">hmmer </t>
  </si>
  <si>
    <t xml:space="preserve">libquantum </t>
  </si>
  <si>
    <t xml:space="preserve">mcf </t>
  </si>
  <si>
    <t xml:space="preserve">milc </t>
  </si>
  <si>
    <t xml:space="preserve">namd </t>
  </si>
  <si>
    <t xml:space="preserve">omnetpp </t>
  </si>
  <si>
    <t xml:space="preserve">soplex </t>
  </si>
  <si>
    <t xml:space="preserve">xalancbmk </t>
  </si>
  <si>
    <t>iCache</t>
  </si>
  <si>
    <t>dCache</t>
  </si>
  <si>
    <t>RUU</t>
  </si>
  <si>
    <t>IQ</t>
  </si>
  <si>
    <t>Component impacts</t>
  </si>
  <si>
    <t>Target Pob</t>
  </si>
  <si>
    <t>P(x)</t>
  </si>
  <si>
    <t>Time(avg)</t>
  </si>
  <si>
    <t>Prob Achieved</t>
  </si>
  <si>
    <t>Product</t>
  </si>
  <si>
    <t>Total</t>
  </si>
  <si>
    <t xml:space="preserve"> </t>
  </si>
  <si>
    <t>Cumulative Prob</t>
  </si>
  <si>
    <t>Target</t>
  </si>
  <si>
    <t>Trial1</t>
  </si>
  <si>
    <t>Trial2</t>
  </si>
  <si>
    <t>Cycle Count</t>
  </si>
  <si>
    <t>Cycles</t>
  </si>
  <si>
    <t>Avg Time Percentage</t>
  </si>
  <si>
    <t>Cycle Percentage</t>
  </si>
  <si>
    <t>Cumulative of P(x) column C</t>
  </si>
  <si>
    <t>,Cummulative is not propoerly set in this run</t>
  </si>
  <si>
    <t>Wrong</t>
  </si>
  <si>
    <t xml:space="preserve">Correct </t>
  </si>
  <si>
    <t>Cummulative</t>
  </si>
  <si>
    <t>State</t>
  </si>
  <si>
    <t>Trail2_1</t>
  </si>
  <si>
    <t>Changed the GREEDY And GENERIC sampling frequendy</t>
  </si>
  <si>
    <t>Generic</t>
  </si>
  <si>
    <t>Greedy</t>
  </si>
  <si>
    <t>TDM</t>
  </si>
  <si>
    <t>freqSampling</t>
  </si>
  <si>
    <t>Still TDM is least among the 3</t>
  </si>
  <si>
    <t>Trial4_1</t>
  </si>
  <si>
    <t>Trial3_1</t>
  </si>
  <si>
    <t>Trial5_1</t>
  </si>
  <si>
    <t>Top 3 avegrage time states have short cycle time</t>
  </si>
  <si>
    <t>_1 Signifies that the sampling freuency is modified as above</t>
  </si>
  <si>
    <t>Time avg</t>
  </si>
  <si>
    <t>Cummulative of achieved Prob</t>
  </si>
  <si>
    <t>Trial1_1</t>
  </si>
  <si>
    <t>Results with modified sampling rates</t>
  </si>
  <si>
    <t>Greedy = 25,000</t>
  </si>
  <si>
    <t>Generic = 50,000</t>
  </si>
  <si>
    <t>Trial2_1</t>
  </si>
  <si>
    <t>Higest probable with less cycle time</t>
  </si>
  <si>
    <t xml:space="preserve"> Ran for 2 iterations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</si>
</sst>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_(* #,##0_);_(* \(#,##0\);_(* &quot;-&quot;??_);_(@_)"/>
    <numFmt numFmtId="165" formatCode="0.0000"/>
    <numFmt numFmtId="166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24">
    <xf numFmtId="0" fontId="0" fillId="0" borderId="0" xfId="0"/>
    <xf numFmtId="0" fontId="1" fillId="0" borderId="0" xfId="0" applyFont="1"/>
    <xf numFmtId="9" fontId="0" fillId="0" borderId="0" xfId="1" applyFont="1"/>
    <xf numFmtId="9" fontId="0" fillId="0" borderId="0" xfId="0" applyNumberFormat="1"/>
    <xf numFmtId="164" fontId="0" fillId="0" borderId="0" xfId="2" applyNumberFormat="1" applyFont="1"/>
    <xf numFmtId="165" fontId="0" fillId="0" borderId="0" xfId="0" applyNumberFormat="1"/>
    <xf numFmtId="166" fontId="0" fillId="0" borderId="0" xfId="2" applyNumberFormat="1" applyFont="1"/>
    <xf numFmtId="165" fontId="0" fillId="0" borderId="0" xfId="2" applyNumberFormat="1" applyFont="1"/>
    <xf numFmtId="164" fontId="0" fillId="0" borderId="0" xfId="0" applyNumberFormat="1"/>
    <xf numFmtId="0" fontId="0" fillId="0" borderId="0" xfId="0" applyAlignment="1">
      <alignment wrapText="1"/>
    </xf>
    <xf numFmtId="164" fontId="0" fillId="0" borderId="0" xfId="2" applyNumberFormat="1" applyFont="1" applyAlignment="1">
      <alignment wrapText="1"/>
    </xf>
    <xf numFmtId="165" fontId="0" fillId="0" borderId="0" xfId="0" applyNumberFormat="1" applyAlignment="1">
      <alignment wrapText="1"/>
    </xf>
    <xf numFmtId="165" fontId="0" fillId="0" borderId="0" xfId="2" applyNumberFormat="1" applyFont="1" applyAlignment="1">
      <alignment wrapText="1"/>
    </xf>
    <xf numFmtId="0" fontId="0" fillId="0" borderId="0" xfId="0" applyAlignment="1"/>
    <xf numFmtId="164" fontId="0" fillId="0" borderId="0" xfId="2" applyNumberFormat="1" applyFont="1" applyAlignment="1"/>
    <xf numFmtId="165" fontId="0" fillId="0" borderId="0" xfId="0" applyNumberFormat="1" applyAlignment="1"/>
    <xf numFmtId="165" fontId="0" fillId="0" borderId="0" xfId="2" applyNumberFormat="1" applyFont="1" applyAlignment="1"/>
    <xf numFmtId="0" fontId="4" fillId="0" borderId="0" xfId="0" applyFont="1" applyAlignment="1"/>
    <xf numFmtId="164" fontId="4" fillId="0" borderId="0" xfId="2" applyNumberFormat="1" applyFont="1"/>
    <xf numFmtId="0" fontId="4" fillId="0" borderId="0" xfId="0" applyFont="1"/>
    <xf numFmtId="165" fontId="4" fillId="0" borderId="0" xfId="0" applyNumberFormat="1" applyFont="1"/>
    <xf numFmtId="0" fontId="3" fillId="0" borderId="0" xfId="0" applyFont="1"/>
    <xf numFmtId="2" fontId="0" fillId="0" borderId="0" xfId="0" applyNumberFormat="1"/>
    <xf numFmtId="0" fontId="1" fillId="0" borderId="0" xfId="0" applyFont="1" applyAlignment="1">
      <alignment horizontal="center"/>
    </xf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B17" sqref="B17"/>
    </sheetView>
  </sheetViews>
  <sheetFormatPr defaultRowHeight="15" x14ac:dyDescent="0.25"/>
  <cols>
    <col min="1" max="1" width="11.7109375" bestFit="1" customWidth="1"/>
  </cols>
  <sheetData>
    <row r="1" spans="1:6" x14ac:dyDescent="0.25">
      <c r="B1" s="23" t="s">
        <v>38</v>
      </c>
      <c r="C1" s="23"/>
      <c r="D1" s="23"/>
      <c r="E1" s="23"/>
    </row>
    <row r="2" spans="1:6" x14ac:dyDescent="0.25">
      <c r="A2" s="1" t="s">
        <v>18</v>
      </c>
      <c r="B2" s="1" t="s">
        <v>34</v>
      </c>
      <c r="C2" s="1" t="s">
        <v>35</v>
      </c>
      <c r="D2" s="1" t="s">
        <v>36</v>
      </c>
      <c r="E2" s="1" t="s">
        <v>37</v>
      </c>
    </row>
    <row r="3" spans="1:6" x14ac:dyDescent="0.25">
      <c r="A3" t="s">
        <v>19</v>
      </c>
      <c r="B3" s="2">
        <v>1.2834594041313406E-4</v>
      </c>
      <c r="C3" s="2">
        <v>2.1442775660045998E-2</v>
      </c>
      <c r="D3" s="2">
        <v>0.33952034229804823</v>
      </c>
      <c r="E3" s="2">
        <v>0.63890853610149256</v>
      </c>
      <c r="F3" s="3">
        <f>SUM(B3:E3)</f>
        <v>1</v>
      </c>
    </row>
    <row r="4" spans="1:6" x14ac:dyDescent="0.25">
      <c r="A4" t="s">
        <v>20</v>
      </c>
      <c r="B4" s="2">
        <v>1.2976245655590562E-12</v>
      </c>
      <c r="C4" s="2">
        <v>0.43294987443454969</v>
      </c>
      <c r="D4" s="2">
        <v>0.13090198618894272</v>
      </c>
      <c r="E4" s="2">
        <v>0.43614813937521008</v>
      </c>
      <c r="F4" s="3">
        <f t="shared" ref="F4:F17" si="0">SUM(B4:E4)</f>
        <v>1</v>
      </c>
    </row>
    <row r="5" spans="1:6" x14ac:dyDescent="0.25">
      <c r="A5" t="s">
        <v>21</v>
      </c>
      <c r="B5" s="2">
        <v>9.3541023114882503E-5</v>
      </c>
      <c r="C5" s="2">
        <v>5.5307598688251282E-2</v>
      </c>
      <c r="D5" s="2">
        <v>0.21242564153879215</v>
      </c>
      <c r="E5" s="2">
        <v>0.73217321874984176</v>
      </c>
      <c r="F5" s="3">
        <f t="shared" si="0"/>
        <v>1</v>
      </c>
    </row>
    <row r="6" spans="1:6" x14ac:dyDescent="0.25">
      <c r="A6" t="s">
        <v>22</v>
      </c>
      <c r="B6" s="2">
        <v>8.0112737558179117E-2</v>
      </c>
      <c r="C6" s="2">
        <v>1.5356956609701745E-2</v>
      </c>
      <c r="D6" s="2">
        <v>0.41425834292429586</v>
      </c>
      <c r="E6" s="2">
        <v>0.49027196290782338</v>
      </c>
      <c r="F6" s="3">
        <f t="shared" si="0"/>
        <v>1</v>
      </c>
    </row>
    <row r="7" spans="1:6" x14ac:dyDescent="0.25">
      <c r="A7" t="s">
        <v>23</v>
      </c>
      <c r="B7" s="2">
        <v>0.55787416422928249</v>
      </c>
      <c r="C7" s="2">
        <v>8.5177789602389489E-2</v>
      </c>
      <c r="D7" s="2">
        <v>0.10111786815378739</v>
      </c>
      <c r="E7" s="2">
        <v>0.25583017801454061</v>
      </c>
      <c r="F7" s="3">
        <f t="shared" si="0"/>
        <v>1</v>
      </c>
    </row>
    <row r="8" spans="1:6" x14ac:dyDescent="0.25">
      <c r="A8" t="s">
        <v>24</v>
      </c>
      <c r="B8" s="2">
        <v>1.297959896920518E-2</v>
      </c>
      <c r="C8" s="2">
        <v>0.64519454615248129</v>
      </c>
      <c r="D8" s="2">
        <v>0.3418504733542348</v>
      </c>
      <c r="E8" s="2">
        <v>-2.4618475921173971E-5</v>
      </c>
      <c r="F8" s="3">
        <f t="shared" si="0"/>
        <v>1.0000000000000002</v>
      </c>
    </row>
    <row r="9" spans="1:6" x14ac:dyDescent="0.25">
      <c r="A9" t="s">
        <v>25</v>
      </c>
      <c r="B9" s="2">
        <v>6.7005215275899754E-2</v>
      </c>
      <c r="C9" s="2">
        <v>1.4538994579256415E-2</v>
      </c>
      <c r="D9" s="2">
        <v>0.26103554457456096</v>
      </c>
      <c r="E9" s="2">
        <v>0.65742024557028289</v>
      </c>
      <c r="F9" s="3">
        <f t="shared" si="0"/>
        <v>1</v>
      </c>
    </row>
    <row r="10" spans="1:6" x14ac:dyDescent="0.25">
      <c r="A10" t="s">
        <v>26</v>
      </c>
      <c r="B10" s="2">
        <v>2.5960355778026118E-4</v>
      </c>
      <c r="C10" s="2">
        <v>3.6629367415093886E-2</v>
      </c>
      <c r="D10" s="2">
        <v>0.31603152869489093</v>
      </c>
      <c r="E10" s="2">
        <v>0.64707950033223494</v>
      </c>
      <c r="F10" s="3">
        <f t="shared" si="0"/>
        <v>1</v>
      </c>
    </row>
    <row r="11" spans="1:6" x14ac:dyDescent="0.25">
      <c r="A11" t="s">
        <v>27</v>
      </c>
      <c r="B11" s="2">
        <v>3.8811964996131666E-5</v>
      </c>
      <c r="C11" s="2">
        <v>8.5013908223510778E-2</v>
      </c>
      <c r="D11" s="2">
        <v>0.35943373808809798</v>
      </c>
      <c r="E11" s="2">
        <v>0.55551354172339518</v>
      </c>
      <c r="F11" s="3">
        <f t="shared" si="0"/>
        <v>1</v>
      </c>
    </row>
    <row r="12" spans="1:6" x14ac:dyDescent="0.25">
      <c r="A12" t="s">
        <v>28</v>
      </c>
      <c r="B12" s="2">
        <v>8.0322499996820634E-5</v>
      </c>
      <c r="C12" s="2">
        <v>0.39851212067998304</v>
      </c>
      <c r="D12" s="2">
        <v>2.4991432766703698E-2</v>
      </c>
      <c r="E12" s="2">
        <v>0.57641612405331644</v>
      </c>
      <c r="F12" s="3">
        <f t="shared" si="0"/>
        <v>1</v>
      </c>
    </row>
    <row r="13" spans="1:6" x14ac:dyDescent="0.25">
      <c r="A13" t="s">
        <v>29</v>
      </c>
      <c r="B13" s="2">
        <v>4.5494188161758129E-5</v>
      </c>
      <c r="C13" s="2">
        <v>9.5287447413399829E-3</v>
      </c>
      <c r="D13" s="2">
        <v>5.6699441259360936E-7</v>
      </c>
      <c r="E13" s="2">
        <v>0.99042519407608565</v>
      </c>
      <c r="F13" s="3">
        <f t="shared" si="0"/>
        <v>1</v>
      </c>
    </row>
    <row r="14" spans="1:6" x14ac:dyDescent="0.25">
      <c r="A14" t="s">
        <v>30</v>
      </c>
      <c r="B14" s="2">
        <v>5.4633169675272097E-2</v>
      </c>
      <c r="C14" s="2">
        <v>2.2687373545158353E-2</v>
      </c>
      <c r="D14" s="2">
        <v>0.33065849273216069</v>
      </c>
      <c r="E14" s="2">
        <v>0.59202096404740878</v>
      </c>
      <c r="F14" s="3">
        <f t="shared" si="0"/>
        <v>0.99999999999999989</v>
      </c>
    </row>
    <row r="15" spans="1:6" x14ac:dyDescent="0.25">
      <c r="A15" t="s">
        <v>31</v>
      </c>
      <c r="B15" s="2">
        <v>0.15748526577428065</v>
      </c>
      <c r="C15" s="2">
        <v>5.2960158996627607E-2</v>
      </c>
      <c r="D15" s="2">
        <v>0.32796408710006281</v>
      </c>
      <c r="E15" s="2">
        <v>0.46159048812902903</v>
      </c>
      <c r="F15" s="3">
        <f t="shared" si="0"/>
        <v>1</v>
      </c>
    </row>
    <row r="16" spans="1:6" x14ac:dyDescent="0.25">
      <c r="A16" t="s">
        <v>32</v>
      </c>
      <c r="B16" s="2">
        <v>7.8399059839140861E-2</v>
      </c>
      <c r="C16" s="2">
        <v>-5.8398694731363131E-10</v>
      </c>
      <c r="D16" s="2">
        <v>0.26865044922418779</v>
      </c>
      <c r="E16" s="2">
        <v>0.65295049152065832</v>
      </c>
      <c r="F16" s="3">
        <f t="shared" si="0"/>
        <v>1</v>
      </c>
    </row>
    <row r="17" spans="1:6" x14ac:dyDescent="0.25">
      <c r="A17" t="s">
        <v>33</v>
      </c>
      <c r="B17" s="2">
        <v>0.66762059666886309</v>
      </c>
      <c r="C17" s="2">
        <v>0.11110449975789675</v>
      </c>
      <c r="D17" s="2">
        <v>0.10945166171061692</v>
      </c>
      <c r="E17" s="2">
        <v>0.11182324186262332</v>
      </c>
      <c r="F17" s="3">
        <f t="shared" si="0"/>
        <v>1</v>
      </c>
    </row>
  </sheetData>
  <mergeCells count="1">
    <mergeCell ref="B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F2" sqref="F2"/>
    </sheetView>
  </sheetViews>
  <sheetFormatPr defaultRowHeight="15" x14ac:dyDescent="0.25"/>
  <cols>
    <col min="3" max="3" width="10" bestFit="1" customWidth="1"/>
    <col min="4" max="4" width="12.7109375" bestFit="1" customWidth="1"/>
  </cols>
  <sheetData>
    <row r="1" spans="1:4" x14ac:dyDescent="0.25">
      <c r="B1" t="s">
        <v>15</v>
      </c>
      <c r="C1" t="s">
        <v>16</v>
      </c>
      <c r="D1" t="s">
        <v>17</v>
      </c>
    </row>
    <row r="2" spans="1:4" x14ac:dyDescent="0.25">
      <c r="A2" t="s">
        <v>0</v>
      </c>
      <c r="B2">
        <v>38459696</v>
      </c>
      <c r="C2">
        <v>66271485</v>
      </c>
      <c r="D2">
        <v>64203643.133333303</v>
      </c>
    </row>
    <row r="3" spans="1:4" x14ac:dyDescent="0.25">
      <c r="A3" t="s">
        <v>1</v>
      </c>
      <c r="B3">
        <v>42366711</v>
      </c>
      <c r="C3">
        <v>115470763</v>
      </c>
      <c r="D3">
        <v>102177328.058824</v>
      </c>
    </row>
    <row r="4" spans="1:4" x14ac:dyDescent="0.25">
      <c r="A4" t="s">
        <v>2</v>
      </c>
      <c r="B4">
        <v>38837794</v>
      </c>
      <c r="C4">
        <v>47959268</v>
      </c>
      <c r="D4">
        <v>42088905.25</v>
      </c>
    </row>
    <row r="5" spans="1:4" x14ac:dyDescent="0.25">
      <c r="A5" t="s">
        <v>3</v>
      </c>
      <c r="B5">
        <v>45285771</v>
      </c>
      <c r="C5">
        <v>64182894</v>
      </c>
      <c r="D5">
        <v>54883486.625</v>
      </c>
    </row>
    <row r="6" spans="1:4" x14ac:dyDescent="0.25">
      <c r="A6" t="s">
        <v>4</v>
      </c>
      <c r="B6">
        <v>61600960</v>
      </c>
      <c r="C6">
        <v>71483076</v>
      </c>
      <c r="D6">
        <v>64090230.142857097</v>
      </c>
    </row>
    <row r="7" spans="1:4" x14ac:dyDescent="0.25">
      <c r="A7" t="s">
        <v>5</v>
      </c>
      <c r="B7">
        <v>40447263</v>
      </c>
      <c r="C7">
        <v>76930113</v>
      </c>
      <c r="D7">
        <v>65195183.625</v>
      </c>
    </row>
    <row r="8" spans="1:4" x14ac:dyDescent="0.25">
      <c r="A8" t="s">
        <v>6</v>
      </c>
      <c r="B8">
        <v>43645159</v>
      </c>
      <c r="C8">
        <v>51645379</v>
      </c>
      <c r="D8">
        <v>46803639.25</v>
      </c>
    </row>
    <row r="9" spans="1:4" x14ac:dyDescent="0.25">
      <c r="A9" t="s">
        <v>7</v>
      </c>
      <c r="B9">
        <v>46845136</v>
      </c>
      <c r="C9">
        <v>51238044</v>
      </c>
      <c r="D9">
        <v>47237670.714285702</v>
      </c>
    </row>
    <row r="10" spans="1:4" x14ac:dyDescent="0.25">
      <c r="A10" t="s">
        <v>8</v>
      </c>
      <c r="B10">
        <v>37049524</v>
      </c>
      <c r="C10">
        <v>62196320</v>
      </c>
      <c r="D10">
        <v>50638457.714285702</v>
      </c>
    </row>
    <row r="11" spans="1:4" x14ac:dyDescent="0.25">
      <c r="A11" t="s">
        <v>9</v>
      </c>
      <c r="B11">
        <v>44274386</v>
      </c>
      <c r="C11">
        <v>60278658</v>
      </c>
      <c r="D11">
        <v>55945417.888888903</v>
      </c>
    </row>
    <row r="12" spans="1:4" x14ac:dyDescent="0.25">
      <c r="A12" t="s">
        <v>10</v>
      </c>
      <c r="B12">
        <v>50250667</v>
      </c>
      <c r="C12">
        <v>95329639</v>
      </c>
      <c r="D12">
        <v>81889749.535714298</v>
      </c>
    </row>
    <row r="13" spans="1:4" x14ac:dyDescent="0.25">
      <c r="A13" t="s">
        <v>11</v>
      </c>
      <c r="B13">
        <v>46592923</v>
      </c>
      <c r="C13">
        <v>55944403</v>
      </c>
      <c r="D13">
        <v>51869571.727272697</v>
      </c>
    </row>
    <row r="14" spans="1:4" x14ac:dyDescent="0.25">
      <c r="A14" t="s">
        <v>12</v>
      </c>
      <c r="B14">
        <v>47193485</v>
      </c>
      <c r="C14">
        <v>112643991</v>
      </c>
      <c r="D14">
        <v>88381438.066666707</v>
      </c>
    </row>
    <row r="15" spans="1:4" x14ac:dyDescent="0.25">
      <c r="A15" t="s">
        <v>13</v>
      </c>
      <c r="B15">
        <v>49334298</v>
      </c>
      <c r="C15">
        <v>81140830</v>
      </c>
      <c r="D15">
        <v>53790349.125</v>
      </c>
    </row>
    <row r="16" spans="1:4" x14ac:dyDescent="0.25">
      <c r="A16" t="s">
        <v>14</v>
      </c>
      <c r="B16">
        <v>91292791</v>
      </c>
      <c r="C16">
        <v>152639873</v>
      </c>
      <c r="D16">
        <v>141331720.5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6"/>
  <sheetViews>
    <sheetView topLeftCell="A30" workbookViewId="0">
      <selection activeCell="M37" sqref="M37"/>
    </sheetView>
  </sheetViews>
  <sheetFormatPr defaultRowHeight="15" x14ac:dyDescent="0.25"/>
  <cols>
    <col min="5" max="7" width="16.28515625" style="4" customWidth="1"/>
    <col min="8" max="8" width="13.42578125" style="5" customWidth="1"/>
    <col min="10" max="10" width="14.28515625" style="7" bestFit="1" customWidth="1"/>
    <col min="11" max="11" width="6.28515625" customWidth="1"/>
    <col min="12" max="12" width="13.140625" customWidth="1"/>
  </cols>
  <sheetData>
    <row r="1" spans="1:14" s="13" customFormat="1" x14ac:dyDescent="0.25">
      <c r="A1" s="13" t="s">
        <v>48</v>
      </c>
      <c r="B1" s="13" t="s">
        <v>55</v>
      </c>
      <c r="E1" s="14"/>
      <c r="F1" s="14"/>
      <c r="G1" s="14"/>
      <c r="H1" s="15"/>
      <c r="I1" s="17" t="s">
        <v>56</v>
      </c>
      <c r="J1" s="16" t="s">
        <v>57</v>
      </c>
    </row>
    <row r="2" spans="1:14" x14ac:dyDescent="0.25">
      <c r="B2" t="s">
        <v>39</v>
      </c>
      <c r="D2" t="s">
        <v>40</v>
      </c>
      <c r="E2" s="4" t="s">
        <v>41</v>
      </c>
      <c r="F2" s="4" t="s">
        <v>43</v>
      </c>
      <c r="H2" s="5" t="s">
        <v>42</v>
      </c>
      <c r="I2" s="18" t="s">
        <v>46</v>
      </c>
      <c r="J2" s="7" t="s">
        <v>58</v>
      </c>
    </row>
    <row r="3" spans="1:14" x14ac:dyDescent="0.25">
      <c r="B3">
        <v>0.03</v>
      </c>
      <c r="D3">
        <v>0.02</v>
      </c>
      <c r="E3" s="4">
        <f>G3/D3</f>
        <v>7500000</v>
      </c>
      <c r="F3" s="4">
        <f>E3*D3</f>
        <v>150000</v>
      </c>
      <c r="G3" s="4">
        <f>B3*5000000</f>
        <v>150000</v>
      </c>
      <c r="H3" s="5">
        <f>(D3*E3)/5000000</f>
        <v>0.03</v>
      </c>
      <c r="I3" s="19">
        <v>0.03</v>
      </c>
      <c r="J3" s="6">
        <v>0.02</v>
      </c>
    </row>
    <row r="4" spans="1:14" x14ac:dyDescent="0.25">
      <c r="B4">
        <v>0.16</v>
      </c>
      <c r="D4">
        <v>0.2</v>
      </c>
      <c r="E4" s="4">
        <f t="shared" ref="E4:E8" si="0">G4/D4</f>
        <v>4000000</v>
      </c>
      <c r="F4" s="4">
        <f t="shared" ref="F4:F9" si="1">E4*D4</f>
        <v>800000</v>
      </c>
      <c r="G4" s="4">
        <f t="shared" ref="G4:G9" si="2">B4*5000000</f>
        <v>800000</v>
      </c>
      <c r="H4" s="5">
        <f t="shared" ref="H4:H9" si="3">(D4*E4)/5000000</f>
        <v>0.16</v>
      </c>
      <c r="I4" s="20">
        <f>SUM(H4+I3)</f>
        <v>0.19</v>
      </c>
      <c r="J4" s="6">
        <f>J3+D4</f>
        <v>0.22</v>
      </c>
    </row>
    <row r="5" spans="1:14" x14ac:dyDescent="0.25">
      <c r="B5">
        <v>0.09</v>
      </c>
      <c r="D5">
        <v>0.1</v>
      </c>
      <c r="E5" s="4">
        <f t="shared" si="0"/>
        <v>4500000</v>
      </c>
      <c r="F5" s="4">
        <f t="shared" si="1"/>
        <v>450000</v>
      </c>
      <c r="G5" s="4">
        <f t="shared" si="2"/>
        <v>450000</v>
      </c>
      <c r="H5" s="5">
        <f t="shared" si="3"/>
        <v>0.09</v>
      </c>
      <c r="I5" s="20">
        <f t="shared" ref="I5:I9" si="4">SUM(H5+I4)</f>
        <v>0.28000000000000003</v>
      </c>
      <c r="J5" s="6">
        <f t="shared" ref="J5:J9" si="5">J4+D5</f>
        <v>0.32</v>
      </c>
    </row>
    <row r="6" spans="1:14" x14ac:dyDescent="0.25">
      <c r="B6">
        <v>0.12</v>
      </c>
      <c r="D6">
        <v>0.1</v>
      </c>
      <c r="E6" s="4">
        <f t="shared" si="0"/>
        <v>6000000</v>
      </c>
      <c r="F6" s="4">
        <f t="shared" si="1"/>
        <v>600000</v>
      </c>
      <c r="G6" s="4">
        <f t="shared" si="2"/>
        <v>600000</v>
      </c>
      <c r="H6" s="5">
        <f t="shared" si="3"/>
        <v>0.12</v>
      </c>
      <c r="I6" s="20">
        <f t="shared" si="4"/>
        <v>0.4</v>
      </c>
      <c r="J6" s="6">
        <f t="shared" si="5"/>
        <v>0.42000000000000004</v>
      </c>
    </row>
    <row r="7" spans="1:14" x14ac:dyDescent="0.25">
      <c r="B7">
        <v>0.11</v>
      </c>
      <c r="D7">
        <v>0.08</v>
      </c>
      <c r="E7" s="4">
        <f t="shared" si="0"/>
        <v>6875000</v>
      </c>
      <c r="F7" s="4">
        <f t="shared" si="1"/>
        <v>550000</v>
      </c>
      <c r="G7" s="4">
        <f t="shared" si="2"/>
        <v>550000</v>
      </c>
      <c r="H7" s="5">
        <f t="shared" si="3"/>
        <v>0.11</v>
      </c>
      <c r="I7" s="20">
        <f t="shared" si="4"/>
        <v>0.51</v>
      </c>
      <c r="J7" s="6">
        <f t="shared" si="5"/>
        <v>0.5</v>
      </c>
    </row>
    <row r="8" spans="1:14" x14ac:dyDescent="0.25">
      <c r="B8">
        <v>0.13</v>
      </c>
      <c r="D8">
        <v>0.1</v>
      </c>
      <c r="E8" s="4">
        <f t="shared" si="0"/>
        <v>6500000</v>
      </c>
      <c r="F8" s="4">
        <f t="shared" si="1"/>
        <v>650000</v>
      </c>
      <c r="G8" s="4">
        <f t="shared" si="2"/>
        <v>650000</v>
      </c>
      <c r="H8" s="5">
        <f t="shared" si="3"/>
        <v>0.13</v>
      </c>
      <c r="I8" s="20">
        <f t="shared" si="4"/>
        <v>0.64</v>
      </c>
      <c r="J8" s="6">
        <f t="shared" si="5"/>
        <v>0.6</v>
      </c>
    </row>
    <row r="9" spans="1:14" x14ac:dyDescent="0.25">
      <c r="B9">
        <v>0.36</v>
      </c>
      <c r="D9">
        <v>0.4</v>
      </c>
      <c r="E9" s="4">
        <f>G9/D9</f>
        <v>4500000</v>
      </c>
      <c r="F9" s="4">
        <f t="shared" si="1"/>
        <v>1800000</v>
      </c>
      <c r="G9" s="4">
        <f t="shared" si="2"/>
        <v>1800000</v>
      </c>
      <c r="H9" s="5">
        <f t="shared" si="3"/>
        <v>0.36</v>
      </c>
      <c r="I9" s="20">
        <f t="shared" si="4"/>
        <v>1</v>
      </c>
      <c r="J9" s="6">
        <f t="shared" si="5"/>
        <v>1</v>
      </c>
    </row>
    <row r="10" spans="1:14" x14ac:dyDescent="0.25">
      <c r="A10" t="s">
        <v>44</v>
      </c>
      <c r="B10">
        <f>SUM(B3:B9)</f>
        <v>1</v>
      </c>
      <c r="D10">
        <f>SUM(D3:D9)</f>
        <v>1</v>
      </c>
      <c r="E10" s="4">
        <f t="shared" ref="E10:F10" si="6">SUM(E3:E9)</f>
        <v>39875000</v>
      </c>
      <c r="F10" s="4">
        <f t="shared" si="6"/>
        <v>5000000</v>
      </c>
      <c r="G10" s="4">
        <v>5000000</v>
      </c>
      <c r="H10" s="5">
        <f>SUM(H3:H9)</f>
        <v>1</v>
      </c>
      <c r="J10" s="6" t="s">
        <v>45</v>
      </c>
    </row>
    <row r="11" spans="1:14" x14ac:dyDescent="0.25">
      <c r="J11" s="6"/>
    </row>
    <row r="12" spans="1:14" s="9" customFormat="1" ht="45" x14ac:dyDescent="0.25">
      <c r="A12" s="9" t="s">
        <v>49</v>
      </c>
      <c r="C12" s="9" t="s">
        <v>59</v>
      </c>
      <c r="D12" s="9" t="s">
        <v>40</v>
      </c>
      <c r="E12" s="10" t="s">
        <v>41</v>
      </c>
      <c r="F12" s="10" t="s">
        <v>43</v>
      </c>
      <c r="G12" s="10"/>
      <c r="H12" s="11" t="s">
        <v>42</v>
      </c>
      <c r="I12" s="9" t="s">
        <v>47</v>
      </c>
      <c r="J12" s="12" t="s">
        <v>54</v>
      </c>
      <c r="K12" s="9" t="s">
        <v>50</v>
      </c>
      <c r="L12" s="9" t="s">
        <v>51</v>
      </c>
      <c r="M12" s="9" t="s">
        <v>52</v>
      </c>
      <c r="N12" s="9" t="s">
        <v>53</v>
      </c>
    </row>
    <row r="13" spans="1:14" x14ac:dyDescent="0.25">
      <c r="B13">
        <v>0.02</v>
      </c>
      <c r="C13">
        <v>0</v>
      </c>
      <c r="D13">
        <v>7.0000000000000007E-2</v>
      </c>
      <c r="E13" s="4">
        <v>75000</v>
      </c>
      <c r="F13" s="4">
        <f>D13*E13</f>
        <v>5250.0000000000009</v>
      </c>
      <c r="H13" s="5">
        <f>F13/SUM(F13:F19)</f>
        <v>2.0895522388059706E-2</v>
      </c>
      <c r="I13">
        <v>0.03</v>
      </c>
      <c r="J13" s="7">
        <v>7.0000000000000007E-2</v>
      </c>
      <c r="K13">
        <v>29</v>
      </c>
      <c r="L13" s="8">
        <f>K13*E13</f>
        <v>2175000</v>
      </c>
      <c r="M13">
        <f>L13/L20</f>
        <v>2.1733699725206095E-2</v>
      </c>
      <c r="N13">
        <f>K13/K20</f>
        <v>7.2319201995012475E-2</v>
      </c>
    </row>
    <row r="14" spans="1:14" x14ac:dyDescent="0.25">
      <c r="B14">
        <v>0.2</v>
      </c>
      <c r="C14">
        <v>1</v>
      </c>
      <c r="D14">
        <v>0.2</v>
      </c>
      <c r="E14" s="4">
        <v>200000</v>
      </c>
      <c r="F14" s="4">
        <f t="shared" ref="F14:F19" si="7">D14*E14</f>
        <v>40000</v>
      </c>
      <c r="H14" s="5">
        <f>F14/SUM(F13:F19)</f>
        <v>0.15920398009950248</v>
      </c>
      <c r="I14">
        <v>0.16</v>
      </c>
      <c r="J14" s="7">
        <f>SUM(J13+D14)</f>
        <v>0.27</v>
      </c>
      <c r="K14">
        <v>87</v>
      </c>
      <c r="L14" s="8">
        <f t="shared" ref="L14:L19" si="8">K14*E14</f>
        <v>17400000</v>
      </c>
      <c r="M14">
        <f>L14/L20</f>
        <v>0.17386959780164876</v>
      </c>
      <c r="N14">
        <f>K14/K20</f>
        <v>0.21695760598503741</v>
      </c>
    </row>
    <row r="15" spans="1:14" x14ac:dyDescent="0.25">
      <c r="B15">
        <v>0.1</v>
      </c>
      <c r="C15">
        <v>2</v>
      </c>
      <c r="D15">
        <v>0.01</v>
      </c>
      <c r="E15" s="4">
        <v>2500000</v>
      </c>
      <c r="F15" s="4">
        <f t="shared" si="7"/>
        <v>25000</v>
      </c>
      <c r="H15" s="5">
        <f>F15/SUM(F13:F19)</f>
        <v>9.950248756218906E-2</v>
      </c>
      <c r="I15">
        <v>0.09</v>
      </c>
      <c r="J15" s="7">
        <f t="shared" ref="J15:J19" si="9">SUM(J14+D15)</f>
        <v>0.28000000000000003</v>
      </c>
      <c r="K15">
        <v>4</v>
      </c>
      <c r="L15" s="8">
        <f t="shared" si="8"/>
        <v>10000000</v>
      </c>
      <c r="M15">
        <f>L15/L20</f>
        <v>9.9925056207844115E-2</v>
      </c>
      <c r="N15">
        <f>K15/K20</f>
        <v>9.9750623441396506E-3</v>
      </c>
    </row>
    <row r="16" spans="1:14" x14ac:dyDescent="0.25">
      <c r="B16">
        <v>0.1</v>
      </c>
      <c r="C16">
        <v>3</v>
      </c>
      <c r="D16">
        <v>0.05</v>
      </c>
      <c r="E16" s="4">
        <v>600000</v>
      </c>
      <c r="F16" s="4">
        <f t="shared" si="7"/>
        <v>30000</v>
      </c>
      <c r="H16" s="5">
        <f>F16/SUM(F13:F19)</f>
        <v>0.11940298507462686</v>
      </c>
      <c r="I16">
        <v>0.12</v>
      </c>
      <c r="J16" s="7">
        <f t="shared" si="9"/>
        <v>0.33</v>
      </c>
      <c r="K16">
        <v>14</v>
      </c>
      <c r="L16" s="8">
        <f t="shared" si="8"/>
        <v>8400000</v>
      </c>
      <c r="M16">
        <f>L16/L20</f>
        <v>8.3937047214589056E-2</v>
      </c>
      <c r="N16">
        <f>K16/K20</f>
        <v>3.4912718204488775E-2</v>
      </c>
    </row>
    <row r="17" spans="1:14" x14ac:dyDescent="0.25">
      <c r="B17">
        <v>0.08</v>
      </c>
      <c r="C17">
        <v>4</v>
      </c>
      <c r="D17">
        <v>0.01</v>
      </c>
      <c r="E17" s="4">
        <v>2800000</v>
      </c>
      <c r="F17" s="4">
        <f t="shared" si="7"/>
        <v>28000</v>
      </c>
      <c r="H17" s="5">
        <f>F17/SUM(F13:F19)</f>
        <v>0.11144278606965174</v>
      </c>
      <c r="I17">
        <v>0.11</v>
      </c>
      <c r="J17" s="7">
        <f t="shared" si="9"/>
        <v>0.34</v>
      </c>
      <c r="K17">
        <v>5</v>
      </c>
      <c r="L17" s="8">
        <f t="shared" si="8"/>
        <v>14000000</v>
      </c>
      <c r="M17">
        <f>L17/L20</f>
        <v>0.13989507869098175</v>
      </c>
      <c r="N17">
        <f>K17/K20</f>
        <v>1.2468827930174564E-2</v>
      </c>
    </row>
    <row r="18" spans="1:14" x14ac:dyDescent="0.25">
      <c r="B18">
        <v>0.1</v>
      </c>
      <c r="C18">
        <v>5</v>
      </c>
      <c r="D18">
        <v>0.06</v>
      </c>
      <c r="E18" s="4">
        <v>550000</v>
      </c>
      <c r="F18" s="4">
        <f t="shared" si="7"/>
        <v>33000</v>
      </c>
      <c r="H18" s="5">
        <f>F18/SUM(F13:F19)</f>
        <v>0.13134328358208955</v>
      </c>
      <c r="I18">
        <v>0.13</v>
      </c>
      <c r="J18" s="7">
        <f t="shared" si="9"/>
        <v>0.4</v>
      </c>
      <c r="K18">
        <v>22</v>
      </c>
      <c r="L18" s="8">
        <f t="shared" si="8"/>
        <v>12100000</v>
      </c>
      <c r="M18">
        <f>L18/L20</f>
        <v>0.12090931801149138</v>
      </c>
      <c r="N18">
        <f>K18/K20</f>
        <v>5.4862842892768077E-2</v>
      </c>
    </row>
    <row r="19" spans="1:14" x14ac:dyDescent="0.25">
      <c r="B19">
        <v>0.4</v>
      </c>
      <c r="C19">
        <v>6</v>
      </c>
      <c r="D19">
        <v>0.6</v>
      </c>
      <c r="E19" s="4">
        <v>150000</v>
      </c>
      <c r="F19" s="4">
        <f t="shared" si="7"/>
        <v>90000</v>
      </c>
      <c r="H19" s="5">
        <f>F19/SUM(F13:F19)</f>
        <v>0.35820895522388058</v>
      </c>
      <c r="I19">
        <v>0.36</v>
      </c>
      <c r="J19" s="7">
        <f t="shared" si="9"/>
        <v>1</v>
      </c>
      <c r="K19">
        <v>240</v>
      </c>
      <c r="L19" s="8">
        <f t="shared" si="8"/>
        <v>36000000</v>
      </c>
      <c r="M19">
        <f>L19/L20</f>
        <v>0.35973020234823883</v>
      </c>
      <c r="N19">
        <f>K19/K20</f>
        <v>0.59850374064837908</v>
      </c>
    </row>
    <row r="20" spans="1:14" x14ac:dyDescent="0.25">
      <c r="D20">
        <f>SUM(D13:D19)</f>
        <v>1</v>
      </c>
      <c r="E20" s="4">
        <f t="shared" ref="E20:F20" si="10">SUM(E13:E19)</f>
        <v>6875000</v>
      </c>
      <c r="F20" s="4">
        <f t="shared" si="10"/>
        <v>251250</v>
      </c>
      <c r="H20" s="5">
        <f>SUM(H13:H19)</f>
        <v>1</v>
      </c>
      <c r="J20" s="7" t="s">
        <v>45</v>
      </c>
      <c r="K20">
        <f>SUM(K13:K19)</f>
        <v>401</v>
      </c>
      <c r="L20" s="8">
        <f>SUM(L13:L19)</f>
        <v>100075000</v>
      </c>
    </row>
    <row r="21" spans="1:14" x14ac:dyDescent="0.25">
      <c r="A21" t="s">
        <v>60</v>
      </c>
      <c r="B21" t="s">
        <v>61</v>
      </c>
    </row>
    <row r="22" spans="1:14" x14ac:dyDescent="0.25">
      <c r="B22" t="s">
        <v>62</v>
      </c>
      <c r="C22" t="s">
        <v>63</v>
      </c>
      <c r="D22" t="s">
        <v>64</v>
      </c>
    </row>
    <row r="23" spans="1:14" x14ac:dyDescent="0.25">
      <c r="A23" t="s">
        <v>65</v>
      </c>
      <c r="B23">
        <v>50000</v>
      </c>
      <c r="C23">
        <v>25000</v>
      </c>
      <c r="D23">
        <v>2000</v>
      </c>
      <c r="E23" s="4" t="s">
        <v>66</v>
      </c>
    </row>
    <row r="24" spans="1:14" x14ac:dyDescent="0.25">
      <c r="A24" s="21" t="s">
        <v>71</v>
      </c>
    </row>
    <row r="25" spans="1:14" x14ac:dyDescent="0.25">
      <c r="A25" s="21"/>
    </row>
    <row r="26" spans="1:14" x14ac:dyDescent="0.25">
      <c r="A26" t="s">
        <v>68</v>
      </c>
      <c r="C26" t="s">
        <v>59</v>
      </c>
      <c r="D26" t="s">
        <v>40</v>
      </c>
      <c r="E26" s="4" t="s">
        <v>41</v>
      </c>
      <c r="F26" s="4" t="s">
        <v>43</v>
      </c>
      <c r="H26" s="5" t="s">
        <v>42</v>
      </c>
      <c r="I26" t="s">
        <v>47</v>
      </c>
      <c r="J26" s="7" t="s">
        <v>54</v>
      </c>
      <c r="K26" t="s">
        <v>50</v>
      </c>
      <c r="L26" t="s">
        <v>51</v>
      </c>
      <c r="M26" t="s">
        <v>52</v>
      </c>
      <c r="N26" t="s">
        <v>53</v>
      </c>
    </row>
    <row r="27" spans="1:14" x14ac:dyDescent="0.25">
      <c r="B27">
        <v>0.02</v>
      </c>
      <c r="C27">
        <v>0</v>
      </c>
      <c r="D27">
        <v>0.10299999999999999</v>
      </c>
      <c r="E27" s="4">
        <v>40000</v>
      </c>
      <c r="F27" s="4">
        <f>D27*E27</f>
        <v>4120</v>
      </c>
      <c r="H27" s="5">
        <f>F27/SUM(F27:F33)</f>
        <v>3.3007530844415961E-2</v>
      </c>
      <c r="I27">
        <v>0.03</v>
      </c>
      <c r="J27" s="7">
        <v>0.10299999999999999</v>
      </c>
      <c r="K27">
        <v>87</v>
      </c>
      <c r="L27" s="8">
        <f>K27*E27</f>
        <v>3480000</v>
      </c>
      <c r="M27">
        <f>L27/L34</f>
        <v>3.3285509325681494E-2</v>
      </c>
      <c r="N27">
        <f>K27/K34</f>
        <v>0.10406698564593302</v>
      </c>
    </row>
    <row r="28" spans="1:14" x14ac:dyDescent="0.25">
      <c r="B28">
        <v>0.2</v>
      </c>
      <c r="C28">
        <v>1</v>
      </c>
      <c r="D28">
        <v>0.1</v>
      </c>
      <c r="E28" s="4">
        <v>180000</v>
      </c>
      <c r="F28" s="4">
        <f t="shared" ref="F28:F33" si="11">D28*E28</f>
        <v>18000</v>
      </c>
      <c r="H28" s="5">
        <f>F28/SUM(F27:F33)</f>
        <v>0.14420765902900176</v>
      </c>
      <c r="I28">
        <v>0.16</v>
      </c>
      <c r="J28" s="7">
        <f>SUM(J27+D28)</f>
        <v>0.20300000000000001</v>
      </c>
      <c r="K28">
        <v>89</v>
      </c>
      <c r="L28" s="8">
        <f t="shared" ref="L28:L33" si="12">K28*E28</f>
        <v>16020000</v>
      </c>
      <c r="M28">
        <f>L28/L34</f>
        <v>0.15322812051649928</v>
      </c>
      <c r="N28">
        <f>K28/K34</f>
        <v>0.10645933014354067</v>
      </c>
    </row>
    <row r="29" spans="1:14" x14ac:dyDescent="0.25">
      <c r="B29">
        <v>0.1</v>
      </c>
      <c r="C29">
        <v>2</v>
      </c>
      <c r="D29">
        <v>7.0000000000000001E-3</v>
      </c>
      <c r="E29" s="4">
        <v>2000000</v>
      </c>
      <c r="F29" s="4">
        <f t="shared" si="11"/>
        <v>14000</v>
      </c>
      <c r="H29" s="5">
        <f>F29/SUM(F27:F33)</f>
        <v>0.11216151257811248</v>
      </c>
      <c r="I29">
        <v>0.09</v>
      </c>
      <c r="J29" s="7">
        <f t="shared" ref="J29:J33" si="13">SUM(J28+D29)</f>
        <v>0.21000000000000002</v>
      </c>
      <c r="K29">
        <v>9</v>
      </c>
      <c r="L29" s="8">
        <f t="shared" si="12"/>
        <v>18000000</v>
      </c>
      <c r="M29">
        <f>L29/L34</f>
        <v>0.17216642754662842</v>
      </c>
      <c r="N29">
        <f>K29/K34</f>
        <v>1.076555023923445E-2</v>
      </c>
    </row>
    <row r="30" spans="1:14" x14ac:dyDescent="0.25">
      <c r="B30">
        <v>0.1</v>
      </c>
      <c r="C30">
        <v>3</v>
      </c>
      <c r="D30">
        <v>2.5000000000000001E-2</v>
      </c>
      <c r="E30" s="4">
        <v>600000</v>
      </c>
      <c r="F30" s="4">
        <f t="shared" si="11"/>
        <v>15000</v>
      </c>
      <c r="H30" s="5">
        <f>F30/SUM(F27:F33)</f>
        <v>0.1201730491908348</v>
      </c>
      <c r="I30">
        <v>0.12</v>
      </c>
      <c r="J30" s="7">
        <f t="shared" si="13"/>
        <v>0.23500000000000001</v>
      </c>
      <c r="K30">
        <v>15</v>
      </c>
      <c r="L30" s="8">
        <f t="shared" si="12"/>
        <v>9000000</v>
      </c>
      <c r="M30">
        <f>L30/L34</f>
        <v>8.608321377331421E-2</v>
      </c>
      <c r="N30">
        <f>K30/K34</f>
        <v>1.7942583732057416E-2</v>
      </c>
    </row>
    <row r="31" spans="1:14" x14ac:dyDescent="0.25">
      <c r="B31">
        <v>0.08</v>
      </c>
      <c r="C31">
        <v>4</v>
      </c>
      <c r="D31">
        <v>5.0000000000000001E-3</v>
      </c>
      <c r="E31" s="4">
        <v>2800000</v>
      </c>
      <c r="F31" s="4">
        <f t="shared" si="11"/>
        <v>14000</v>
      </c>
      <c r="H31" s="5">
        <f>F31/SUM(F27:F33)</f>
        <v>0.11216151257811248</v>
      </c>
      <c r="I31">
        <v>0.11</v>
      </c>
      <c r="J31" s="7">
        <f t="shared" si="13"/>
        <v>0.24000000000000002</v>
      </c>
      <c r="K31">
        <v>4</v>
      </c>
      <c r="L31" s="8">
        <f t="shared" si="12"/>
        <v>11200000</v>
      </c>
      <c r="M31">
        <f>L31/L34</f>
        <v>0.10712577714012435</v>
      </c>
      <c r="N31">
        <f>K31/K34</f>
        <v>4.7846889952153108E-3</v>
      </c>
    </row>
    <row r="32" spans="1:14" x14ac:dyDescent="0.25">
      <c r="B32">
        <v>0.1</v>
      </c>
      <c r="C32">
        <v>5</v>
      </c>
      <c r="D32">
        <v>0.03</v>
      </c>
      <c r="E32" s="4">
        <v>530000</v>
      </c>
      <c r="F32" s="4">
        <f t="shared" si="11"/>
        <v>15900</v>
      </c>
      <c r="H32" s="5">
        <f>F32/SUM(F27:F33)</f>
        <v>0.1273834321422849</v>
      </c>
      <c r="I32">
        <v>0.13</v>
      </c>
      <c r="J32" s="7">
        <f t="shared" si="13"/>
        <v>0.27</v>
      </c>
      <c r="K32">
        <v>19</v>
      </c>
      <c r="L32" s="8">
        <f t="shared" si="12"/>
        <v>10070000</v>
      </c>
      <c r="M32">
        <f>L32/L34</f>
        <v>9.6317551410808222E-2</v>
      </c>
      <c r="N32">
        <f>K32/K34</f>
        <v>2.2727272727272728E-2</v>
      </c>
    </row>
    <row r="33" spans="1:14" x14ac:dyDescent="0.25">
      <c r="B33">
        <v>0.4</v>
      </c>
      <c r="C33">
        <v>6</v>
      </c>
      <c r="D33">
        <v>0.73</v>
      </c>
      <c r="E33" s="4">
        <v>60000</v>
      </c>
      <c r="F33" s="4">
        <f t="shared" si="11"/>
        <v>43800</v>
      </c>
      <c r="H33" s="5">
        <f>F33/SUM(F27:F33)</f>
        <v>0.3509053036372376</v>
      </c>
      <c r="I33">
        <v>0.36</v>
      </c>
      <c r="J33" s="7">
        <f t="shared" si="13"/>
        <v>1</v>
      </c>
      <c r="K33">
        <v>613</v>
      </c>
      <c r="L33" s="8">
        <f t="shared" si="12"/>
        <v>36780000</v>
      </c>
      <c r="M33">
        <f>L33/L34</f>
        <v>0.35179340028694406</v>
      </c>
      <c r="N33">
        <f>K33/K34</f>
        <v>0.73325358851674638</v>
      </c>
    </row>
    <row r="34" spans="1:14" x14ac:dyDescent="0.25">
      <c r="D34">
        <f>SUM(D27:D33)</f>
        <v>1</v>
      </c>
      <c r="E34" s="4">
        <f t="shared" ref="E34:F34" si="14">SUM(E27:E33)</f>
        <v>6210000</v>
      </c>
      <c r="F34" s="4">
        <f t="shared" si="14"/>
        <v>124820</v>
      </c>
      <c r="H34" s="5">
        <f>SUM(H27:H33)</f>
        <v>0.99999999999999989</v>
      </c>
      <c r="J34" s="7" t="s">
        <v>45</v>
      </c>
      <c r="K34">
        <f>SUM(K27:K33)</f>
        <v>836</v>
      </c>
      <c r="L34" s="8">
        <f>SUM(L27:L33)</f>
        <v>104550000</v>
      </c>
    </row>
    <row r="37" spans="1:14" x14ac:dyDescent="0.25">
      <c r="A37" t="s">
        <v>67</v>
      </c>
      <c r="C37" t="s">
        <v>59</v>
      </c>
      <c r="D37" t="s">
        <v>40</v>
      </c>
      <c r="E37" s="4" t="s">
        <v>41</v>
      </c>
      <c r="F37" s="4" t="s">
        <v>43</v>
      </c>
      <c r="H37" s="5" t="s">
        <v>42</v>
      </c>
      <c r="I37" t="s">
        <v>47</v>
      </c>
      <c r="J37" s="7" t="s">
        <v>54</v>
      </c>
      <c r="K37" t="s">
        <v>50</v>
      </c>
      <c r="L37" t="s">
        <v>51</v>
      </c>
      <c r="M37" t="s">
        <v>52</v>
      </c>
      <c r="N37" t="s">
        <v>53</v>
      </c>
    </row>
    <row r="38" spans="1:14" x14ac:dyDescent="0.25">
      <c r="B38">
        <v>0.02</v>
      </c>
      <c r="C38">
        <v>0</v>
      </c>
      <c r="D38">
        <v>0.05</v>
      </c>
      <c r="E38" s="4">
        <v>40000</v>
      </c>
      <c r="F38" s="4">
        <f>D38*E38</f>
        <v>2000</v>
      </c>
      <c r="H38" s="5">
        <f>F38/SUM(F38:F44)</f>
        <v>3.0911901081916538E-2</v>
      </c>
      <c r="I38">
        <v>0.03</v>
      </c>
      <c r="J38" s="7">
        <v>0.05</v>
      </c>
      <c r="K38">
        <v>90</v>
      </c>
      <c r="L38" s="8">
        <f>K38*E38</f>
        <v>3600000</v>
      </c>
      <c r="M38">
        <f>L38/L45</f>
        <v>3.5965832459163793E-2</v>
      </c>
      <c r="N38">
        <f>K38/K45</f>
        <v>5.5693069306930694E-2</v>
      </c>
    </row>
    <row r="39" spans="1:14" x14ac:dyDescent="0.25">
      <c r="B39">
        <v>0.2</v>
      </c>
      <c r="C39">
        <v>1</v>
      </c>
      <c r="D39">
        <v>0.06</v>
      </c>
      <c r="E39" s="4">
        <v>180000</v>
      </c>
      <c r="F39" s="4">
        <f t="shared" ref="F39:F44" si="15">D39*E39</f>
        <v>10800</v>
      </c>
      <c r="H39" s="5">
        <f>F39/SUM(F38:F44)</f>
        <v>0.16692426584234932</v>
      </c>
      <c r="I39">
        <v>0.16</v>
      </c>
      <c r="J39" s="7">
        <f>SUM(J38+D39)</f>
        <v>0.11</v>
      </c>
      <c r="K39">
        <v>89</v>
      </c>
      <c r="L39" s="8">
        <f t="shared" ref="L39:L44" si="16">K39*E39</f>
        <v>16020000</v>
      </c>
      <c r="M39">
        <f>L39/L45</f>
        <v>0.16004795444327888</v>
      </c>
      <c r="N39">
        <f>K39/K45</f>
        <v>5.5074257425742575E-2</v>
      </c>
    </row>
    <row r="40" spans="1:14" x14ac:dyDescent="0.25">
      <c r="B40">
        <v>0.1</v>
      </c>
      <c r="C40">
        <v>2</v>
      </c>
      <c r="D40">
        <v>5.0000000000000001E-3</v>
      </c>
      <c r="E40" s="4">
        <v>1300000</v>
      </c>
      <c r="F40" s="4">
        <f t="shared" si="15"/>
        <v>6500</v>
      </c>
      <c r="H40" s="5">
        <f>F40/SUM(F38:F44)</f>
        <v>0.10046367851622875</v>
      </c>
      <c r="I40">
        <v>0.09</v>
      </c>
      <c r="J40" s="7">
        <f t="shared" ref="J40:J44" si="17">SUM(J39+D40)</f>
        <v>0.115</v>
      </c>
      <c r="K40">
        <v>11</v>
      </c>
      <c r="L40" s="8">
        <f t="shared" si="16"/>
        <v>14300000</v>
      </c>
      <c r="M40">
        <f>L40/L45</f>
        <v>0.14286427893501175</v>
      </c>
      <c r="N40">
        <f>K40/K45</f>
        <v>6.8069306930693069E-3</v>
      </c>
    </row>
    <row r="41" spans="1:14" x14ac:dyDescent="0.25">
      <c r="B41">
        <v>0.1</v>
      </c>
      <c r="C41">
        <v>3</v>
      </c>
      <c r="D41">
        <v>1.2999999999999999E-2</v>
      </c>
      <c r="E41" s="4">
        <v>600000</v>
      </c>
      <c r="F41" s="4">
        <f t="shared" si="15"/>
        <v>7800</v>
      </c>
      <c r="H41" s="5">
        <f>F41/SUM(F38:F44)</f>
        <v>0.12055641421947449</v>
      </c>
      <c r="I41">
        <v>0.12</v>
      </c>
      <c r="J41" s="7">
        <f t="shared" si="17"/>
        <v>0.128</v>
      </c>
      <c r="K41">
        <v>21</v>
      </c>
      <c r="L41" s="8">
        <f t="shared" si="16"/>
        <v>12600000</v>
      </c>
      <c r="M41">
        <f>L41/L45</f>
        <v>0.12588041360707328</v>
      </c>
      <c r="N41">
        <f>K41/K45</f>
        <v>1.2995049504950494E-2</v>
      </c>
    </row>
    <row r="42" spans="1:14" x14ac:dyDescent="0.25">
      <c r="B42">
        <v>0.08</v>
      </c>
      <c r="C42">
        <v>4</v>
      </c>
      <c r="D42">
        <v>3.0000000000000001E-3</v>
      </c>
      <c r="E42" s="4">
        <v>2600000</v>
      </c>
      <c r="F42" s="4">
        <f t="shared" si="15"/>
        <v>7800</v>
      </c>
      <c r="H42" s="5">
        <f>F42/SUM(F38:F44)</f>
        <v>0.12055641421947449</v>
      </c>
      <c r="I42">
        <v>0.11</v>
      </c>
      <c r="J42" s="7">
        <f t="shared" si="17"/>
        <v>0.13100000000000001</v>
      </c>
      <c r="K42">
        <v>2</v>
      </c>
      <c r="L42" s="8">
        <f t="shared" si="16"/>
        <v>5200000</v>
      </c>
      <c r="M42">
        <f>L42/L45</f>
        <v>5.1950646885458814E-2</v>
      </c>
      <c r="N42">
        <f>K42/K45</f>
        <v>1.2376237623762376E-3</v>
      </c>
    </row>
    <row r="43" spans="1:14" x14ac:dyDescent="0.25">
      <c r="B43">
        <v>0.1</v>
      </c>
      <c r="C43">
        <v>5</v>
      </c>
      <c r="D43">
        <v>1.7000000000000001E-2</v>
      </c>
      <c r="E43" s="4">
        <v>500000</v>
      </c>
      <c r="F43" s="4">
        <f t="shared" si="15"/>
        <v>8500</v>
      </c>
      <c r="H43" s="5">
        <f>F43/SUM(F38:F44)</f>
        <v>0.13137557959814528</v>
      </c>
      <c r="I43">
        <v>0.13</v>
      </c>
      <c r="J43" s="7">
        <f t="shared" si="17"/>
        <v>0.14800000000000002</v>
      </c>
      <c r="K43">
        <v>28</v>
      </c>
      <c r="L43" s="8">
        <f t="shared" si="16"/>
        <v>14000000</v>
      </c>
      <c r="M43">
        <f>L43/L45</f>
        <v>0.13986712623008143</v>
      </c>
      <c r="N43">
        <f>K43/K45</f>
        <v>1.7326732673267328E-2</v>
      </c>
    </row>
    <row r="44" spans="1:14" x14ac:dyDescent="0.25">
      <c r="B44">
        <v>0.4</v>
      </c>
      <c r="C44">
        <v>6</v>
      </c>
      <c r="D44">
        <v>0.85199999999999998</v>
      </c>
      <c r="E44" s="4">
        <v>25000</v>
      </c>
      <c r="F44" s="4">
        <f t="shared" si="15"/>
        <v>21300</v>
      </c>
      <c r="H44" s="5">
        <f>F44/SUM(F38:F44)</f>
        <v>0.32921174652241114</v>
      </c>
      <c r="I44">
        <v>0.36</v>
      </c>
      <c r="J44" s="7">
        <f t="shared" si="17"/>
        <v>1</v>
      </c>
      <c r="K44">
        <v>1375</v>
      </c>
      <c r="L44" s="8">
        <f t="shared" si="16"/>
        <v>34375000</v>
      </c>
      <c r="M44">
        <f>L44/L45</f>
        <v>0.34342374743993209</v>
      </c>
      <c r="N44">
        <f>K44/K45</f>
        <v>0.8508663366336634</v>
      </c>
    </row>
    <row r="45" spans="1:14" x14ac:dyDescent="0.25">
      <c r="D45">
        <f>SUM(D38:D44)</f>
        <v>1</v>
      </c>
      <c r="E45" s="4">
        <f t="shared" ref="E45:F45" si="18">SUM(E38:E44)</f>
        <v>5245000</v>
      </c>
      <c r="F45" s="4">
        <f t="shared" si="18"/>
        <v>64700</v>
      </c>
      <c r="H45" s="5">
        <f>SUM(H38:H44)</f>
        <v>1</v>
      </c>
      <c r="J45" s="7" t="s">
        <v>45</v>
      </c>
      <c r="K45">
        <f>SUM(K38:K44)</f>
        <v>1616</v>
      </c>
      <c r="L45" s="8">
        <f>SUM(L38:L44)</f>
        <v>100095000</v>
      </c>
    </row>
    <row r="47" spans="1:14" x14ac:dyDescent="0.25">
      <c r="B47" t="s">
        <v>70</v>
      </c>
    </row>
    <row r="48" spans="1:14" x14ac:dyDescent="0.25">
      <c r="A48" t="s">
        <v>69</v>
      </c>
      <c r="C48" t="s">
        <v>59</v>
      </c>
      <c r="D48" t="s">
        <v>40</v>
      </c>
      <c r="E48" s="4" t="s">
        <v>41</v>
      </c>
      <c r="F48" s="4" t="s">
        <v>43</v>
      </c>
      <c r="H48" s="5" t="s">
        <v>42</v>
      </c>
      <c r="I48" t="s">
        <v>47</v>
      </c>
      <c r="J48" s="7" t="s">
        <v>54</v>
      </c>
      <c r="K48" t="s">
        <v>50</v>
      </c>
      <c r="L48" t="s">
        <v>51</v>
      </c>
      <c r="M48" t="s">
        <v>52</v>
      </c>
      <c r="N48" t="s">
        <v>53</v>
      </c>
    </row>
    <row r="49" spans="2:14" x14ac:dyDescent="0.25">
      <c r="B49">
        <v>0.02</v>
      </c>
      <c r="C49">
        <v>0</v>
      </c>
      <c r="D49">
        <v>0.03</v>
      </c>
      <c r="E49" s="4">
        <v>40000</v>
      </c>
      <c r="F49" s="4">
        <f>D49*E49</f>
        <v>1200</v>
      </c>
      <c r="H49" s="5">
        <f>F49/SUM(F49:F55)</f>
        <v>3.3149171270718231E-2</v>
      </c>
      <c r="I49">
        <v>0.03</v>
      </c>
      <c r="J49" s="7">
        <f>D49</f>
        <v>0.03</v>
      </c>
      <c r="K49">
        <v>72</v>
      </c>
      <c r="L49" s="8">
        <f>K49*E49</f>
        <v>2880000</v>
      </c>
      <c r="M49">
        <f>L49/L56</f>
        <v>2.881210108245463E-2</v>
      </c>
      <c r="N49">
        <f>K49/K56</f>
        <v>2.5815704553603443E-2</v>
      </c>
    </row>
    <row r="50" spans="2:14" x14ac:dyDescent="0.25">
      <c r="B50">
        <v>0.2</v>
      </c>
      <c r="C50">
        <v>1</v>
      </c>
      <c r="D50">
        <v>0.32</v>
      </c>
      <c r="E50" s="4">
        <v>18000</v>
      </c>
      <c r="F50" s="4">
        <f t="shared" ref="F50:F55" si="19">D50*E50</f>
        <v>5760</v>
      </c>
      <c r="H50" s="5">
        <f>F50/SUM(F49:F55)</f>
        <v>0.1591160220994475</v>
      </c>
      <c r="I50">
        <v>0.16</v>
      </c>
      <c r="J50" s="7">
        <f>SUM(J49+D50)</f>
        <v>0.35</v>
      </c>
      <c r="K50">
        <v>891</v>
      </c>
      <c r="L50" s="8">
        <f t="shared" ref="L50:L55" si="20">K50*E50</f>
        <v>16038000</v>
      </c>
      <c r="M50">
        <f>L50/L56</f>
        <v>0.16044738790291924</v>
      </c>
      <c r="N50">
        <f>K50/K56</f>
        <v>0.31946934385084258</v>
      </c>
    </row>
    <row r="51" spans="2:14" x14ac:dyDescent="0.25">
      <c r="B51">
        <v>0.1</v>
      </c>
      <c r="C51">
        <v>2</v>
      </c>
      <c r="D51">
        <v>2.8000000000000001E-2</v>
      </c>
      <c r="E51" s="4">
        <v>130000</v>
      </c>
      <c r="F51" s="4">
        <f t="shared" si="19"/>
        <v>3640</v>
      </c>
      <c r="H51" s="5">
        <f>F51/SUM(F49:F55)</f>
        <v>0.10055248618784531</v>
      </c>
      <c r="I51">
        <v>0.09</v>
      </c>
      <c r="J51" s="7">
        <f t="shared" ref="J51:J55" si="21">SUM(J50+D51)</f>
        <v>0.378</v>
      </c>
      <c r="K51">
        <v>70</v>
      </c>
      <c r="L51" s="8">
        <f t="shared" si="20"/>
        <v>9100000</v>
      </c>
      <c r="M51">
        <f>L51/L56</f>
        <v>9.1038236059144836E-2</v>
      </c>
      <c r="N51">
        <f>K51/K56</f>
        <v>2.509860164933668E-2</v>
      </c>
    </row>
    <row r="52" spans="2:14" x14ac:dyDescent="0.25">
      <c r="B52">
        <v>0.1</v>
      </c>
      <c r="C52">
        <v>3</v>
      </c>
      <c r="D52">
        <v>7.0000000000000001E-3</v>
      </c>
      <c r="E52" s="4">
        <v>600000</v>
      </c>
      <c r="F52" s="4">
        <f t="shared" si="19"/>
        <v>4200</v>
      </c>
      <c r="H52" s="5">
        <f>F52/SUM(F49:F55)</f>
        <v>0.11602209944751381</v>
      </c>
      <c r="I52">
        <v>0.12</v>
      </c>
      <c r="J52" s="7">
        <f t="shared" si="21"/>
        <v>0.38500000000000001</v>
      </c>
      <c r="K52">
        <v>18</v>
      </c>
      <c r="L52" s="8">
        <f t="shared" si="20"/>
        <v>10800000</v>
      </c>
      <c r="M52">
        <f>L52/L56</f>
        <v>0.10804537905920486</v>
      </c>
      <c r="N52">
        <f>K52/K56</f>
        <v>6.4539261384008607E-3</v>
      </c>
    </row>
    <row r="53" spans="2:14" x14ac:dyDescent="0.25">
      <c r="B53">
        <v>0.08</v>
      </c>
      <c r="C53">
        <v>4</v>
      </c>
      <c r="D53">
        <v>1.4999999999999999E-2</v>
      </c>
      <c r="E53" s="4">
        <v>260000</v>
      </c>
      <c r="F53" s="4">
        <f t="shared" si="19"/>
        <v>3900</v>
      </c>
      <c r="H53" s="5">
        <f>F53/SUM(F49:F55)</f>
        <v>0.10773480662983426</v>
      </c>
      <c r="I53">
        <v>0.11</v>
      </c>
      <c r="J53" s="7">
        <f t="shared" si="21"/>
        <v>0.4</v>
      </c>
      <c r="K53">
        <v>49</v>
      </c>
      <c r="L53" s="8">
        <f t="shared" si="20"/>
        <v>12740000</v>
      </c>
      <c r="M53">
        <f>L53/L56</f>
        <v>0.12745353048280278</v>
      </c>
      <c r="N53">
        <f>K53/K56</f>
        <v>1.7569021154535677E-2</v>
      </c>
    </row>
    <row r="54" spans="2:14" x14ac:dyDescent="0.25">
      <c r="B54">
        <v>0.1</v>
      </c>
      <c r="C54">
        <v>5</v>
      </c>
      <c r="D54">
        <v>0.1</v>
      </c>
      <c r="E54" s="4">
        <v>50000</v>
      </c>
      <c r="F54" s="4">
        <f t="shared" si="19"/>
        <v>5000</v>
      </c>
      <c r="H54" s="5">
        <f>F54/SUM(F49:F55)</f>
        <v>0.13812154696132597</v>
      </c>
      <c r="I54">
        <v>0.13</v>
      </c>
      <c r="J54" s="7">
        <f t="shared" si="21"/>
        <v>0.5</v>
      </c>
      <c r="K54">
        <v>247</v>
      </c>
      <c r="L54" s="8">
        <f t="shared" si="20"/>
        <v>12350000</v>
      </c>
      <c r="M54">
        <f>L54/L56</f>
        <v>0.12355189179455371</v>
      </c>
      <c r="N54">
        <f>K54/K56</f>
        <v>8.8562208676945142E-2</v>
      </c>
    </row>
    <row r="55" spans="2:14" x14ac:dyDescent="0.25">
      <c r="B55">
        <v>0.4</v>
      </c>
      <c r="C55">
        <v>6</v>
      </c>
      <c r="D55">
        <v>0.5</v>
      </c>
      <c r="E55" s="4">
        <v>25000</v>
      </c>
      <c r="F55" s="4">
        <f t="shared" si="19"/>
        <v>12500</v>
      </c>
      <c r="H55" s="5">
        <f>F55/SUM(F49:F55)</f>
        <v>0.34530386740331492</v>
      </c>
      <c r="I55">
        <v>0.36</v>
      </c>
      <c r="J55" s="7">
        <f t="shared" si="21"/>
        <v>1</v>
      </c>
      <c r="K55">
        <v>1442</v>
      </c>
      <c r="L55" s="8">
        <f t="shared" si="20"/>
        <v>36050000</v>
      </c>
      <c r="M55">
        <f>L55/L56</f>
        <v>0.36065147361891997</v>
      </c>
      <c r="N55">
        <f>K55/K56</f>
        <v>0.51703119397633557</v>
      </c>
    </row>
    <row r="56" spans="2:14" x14ac:dyDescent="0.25">
      <c r="D56">
        <f>SUM(D49:D55)</f>
        <v>1</v>
      </c>
      <c r="E56" s="4">
        <f t="shared" ref="E56:F56" si="22">SUM(E49:E55)</f>
        <v>1123000</v>
      </c>
      <c r="F56" s="4">
        <f t="shared" si="22"/>
        <v>36200</v>
      </c>
      <c r="H56" s="5">
        <f>SUM(H49:H55)</f>
        <v>1</v>
      </c>
      <c r="J56" s="7" t="s">
        <v>45</v>
      </c>
      <c r="K56">
        <f>SUM(K49:K55)</f>
        <v>2789</v>
      </c>
      <c r="L56" s="8">
        <f>SUM(L49:L55)</f>
        <v>99958000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topLeftCell="A14" workbookViewId="0">
      <selection activeCell="E22" sqref="E22"/>
    </sheetView>
  </sheetViews>
  <sheetFormatPr defaultRowHeight="15" x14ac:dyDescent="0.25"/>
  <cols>
    <col min="3" max="3" width="11" customWidth="1"/>
    <col min="4" max="4" width="11.7109375" style="4" customWidth="1"/>
    <col min="5" max="6" width="11.42578125" customWidth="1"/>
    <col min="7" max="7" width="14.140625" style="22" customWidth="1"/>
    <col min="8" max="8" width="11.42578125" style="22" customWidth="1"/>
  </cols>
  <sheetData>
    <row r="1" spans="1:10" x14ac:dyDescent="0.25">
      <c r="A1" t="s">
        <v>48</v>
      </c>
    </row>
    <row r="2" spans="1:10" x14ac:dyDescent="0.25">
      <c r="B2" t="s">
        <v>59</v>
      </c>
      <c r="C2" t="s">
        <v>40</v>
      </c>
      <c r="D2" s="4" t="s">
        <v>72</v>
      </c>
      <c r="E2" t="s">
        <v>43</v>
      </c>
      <c r="G2" s="22" t="s">
        <v>42</v>
      </c>
      <c r="H2" s="22" t="s">
        <v>39</v>
      </c>
      <c r="I2" t="s">
        <v>73</v>
      </c>
    </row>
    <row r="3" spans="1:10" x14ac:dyDescent="0.25">
      <c r="B3">
        <v>0</v>
      </c>
      <c r="C3">
        <v>0.1</v>
      </c>
      <c r="D3" s="4">
        <v>90000</v>
      </c>
      <c r="E3">
        <f>C3*D3</f>
        <v>9000</v>
      </c>
      <c r="G3" s="22">
        <f>E3/SUM(E3:E14)</f>
        <v>6.0120240480961921E-2</v>
      </c>
      <c r="H3" s="22">
        <v>7.0000000000000007E-2</v>
      </c>
      <c r="I3" s="22">
        <f>G3</f>
        <v>6.0120240480961921E-2</v>
      </c>
    </row>
    <row r="4" spans="1:10" x14ac:dyDescent="0.25">
      <c r="B4">
        <v>1</v>
      </c>
      <c r="C4">
        <v>0.02</v>
      </c>
      <c r="D4" s="4">
        <v>500000</v>
      </c>
      <c r="E4">
        <f t="shared" ref="E4:E14" si="0">C4*D4</f>
        <v>10000</v>
      </c>
      <c r="G4" s="22">
        <f>E4/SUM(E3:E14)</f>
        <v>6.6800267201068811E-2</v>
      </c>
      <c r="H4" s="22">
        <v>0.08</v>
      </c>
      <c r="I4" s="22">
        <f>G4+I3</f>
        <v>0.12692050768203073</v>
      </c>
    </row>
    <row r="5" spans="1:10" x14ac:dyDescent="0.25">
      <c r="B5">
        <v>2</v>
      </c>
      <c r="C5">
        <v>7.0000000000000007E-2</v>
      </c>
      <c r="D5" s="4">
        <v>200000</v>
      </c>
      <c r="E5">
        <f t="shared" si="0"/>
        <v>14000.000000000002</v>
      </c>
      <c r="G5" s="22">
        <f>E5/SUM(E3:E14)</f>
        <v>9.3520374081496341E-2</v>
      </c>
      <c r="H5" s="22">
        <v>0.08</v>
      </c>
      <c r="I5" s="22">
        <f t="shared" ref="I5:I14" si="1">G5+I4</f>
        <v>0.22044088176352705</v>
      </c>
    </row>
    <row r="6" spans="1:10" x14ac:dyDescent="0.25">
      <c r="B6">
        <v>3</v>
      </c>
      <c r="C6">
        <v>0.2</v>
      </c>
      <c r="D6" s="4">
        <v>100000</v>
      </c>
      <c r="E6">
        <f t="shared" si="0"/>
        <v>20000</v>
      </c>
      <c r="G6" s="22">
        <f>E6/SUM(E3:E14)</f>
        <v>0.13360053440213762</v>
      </c>
      <c r="H6" s="22">
        <v>0.14000000000000001</v>
      </c>
      <c r="I6" s="22">
        <f t="shared" si="1"/>
        <v>0.35404141616566465</v>
      </c>
    </row>
    <row r="7" spans="1:10" x14ac:dyDescent="0.25">
      <c r="B7">
        <v>4</v>
      </c>
      <c r="C7">
        <v>0.04</v>
      </c>
      <c r="D7" s="4">
        <v>200000</v>
      </c>
      <c r="E7">
        <f t="shared" si="0"/>
        <v>8000</v>
      </c>
      <c r="G7" s="22">
        <f>E7/SUM(E3:E14)</f>
        <v>5.3440213760855046E-2</v>
      </c>
      <c r="H7" s="22">
        <v>0.04</v>
      </c>
      <c r="I7" s="22">
        <f t="shared" si="1"/>
        <v>0.40748162992651971</v>
      </c>
    </row>
    <row r="8" spans="1:10" x14ac:dyDescent="0.25">
      <c r="B8">
        <v>5</v>
      </c>
      <c r="C8">
        <v>0.04</v>
      </c>
      <c r="D8" s="4">
        <v>500000</v>
      </c>
      <c r="E8">
        <f t="shared" si="0"/>
        <v>20000</v>
      </c>
      <c r="G8" s="22">
        <f>E8/SUM(E3:E14)</f>
        <v>0.13360053440213762</v>
      </c>
      <c r="H8" s="22">
        <v>0.13</v>
      </c>
      <c r="I8" s="22">
        <f t="shared" si="1"/>
        <v>0.5410821643286573</v>
      </c>
    </row>
    <row r="9" spans="1:10" x14ac:dyDescent="0.25">
      <c r="B9">
        <v>6</v>
      </c>
      <c r="C9">
        <v>0.03</v>
      </c>
      <c r="D9" s="4">
        <v>150000</v>
      </c>
      <c r="E9">
        <f t="shared" si="0"/>
        <v>4500</v>
      </c>
      <c r="G9" s="22">
        <f>E9/SUM(E3:E14)</f>
        <v>3.0060120240480961E-2</v>
      </c>
      <c r="H9" s="22">
        <v>0.03</v>
      </c>
      <c r="I9" s="22">
        <f t="shared" si="1"/>
        <v>0.57114228456913829</v>
      </c>
    </row>
    <row r="10" spans="1:10" x14ac:dyDescent="0.25">
      <c r="B10">
        <v>7</v>
      </c>
      <c r="C10">
        <v>0.1</v>
      </c>
      <c r="D10" s="4">
        <v>200000</v>
      </c>
      <c r="E10">
        <f t="shared" si="0"/>
        <v>20000</v>
      </c>
      <c r="G10" s="22">
        <f>E10/SUM(E3:E14)</f>
        <v>0.13360053440213762</v>
      </c>
      <c r="H10" s="22">
        <v>0.14000000000000001</v>
      </c>
      <c r="I10" s="22">
        <f t="shared" si="1"/>
        <v>0.70474281897127589</v>
      </c>
    </row>
    <row r="11" spans="1:10" x14ac:dyDescent="0.25">
      <c r="B11">
        <v>8</v>
      </c>
      <c r="C11">
        <v>0.23</v>
      </c>
      <c r="D11" s="4">
        <v>60000</v>
      </c>
      <c r="E11">
        <f t="shared" si="0"/>
        <v>13800</v>
      </c>
      <c r="G11" s="22">
        <f>E11/SUM(E3:E14)</f>
        <v>9.2184368737474945E-2</v>
      </c>
      <c r="H11" s="22">
        <v>0.1</v>
      </c>
      <c r="I11" s="22">
        <f t="shared" si="1"/>
        <v>0.79692718770875082</v>
      </c>
    </row>
    <row r="12" spans="1:10" x14ac:dyDescent="0.25">
      <c r="B12">
        <v>9</v>
      </c>
      <c r="C12">
        <v>0.03</v>
      </c>
      <c r="D12" s="4">
        <v>200000</v>
      </c>
      <c r="E12">
        <f t="shared" si="0"/>
        <v>6000</v>
      </c>
      <c r="G12" s="22">
        <f>E12/SUM(E3:E14)</f>
        <v>4.0080160320641281E-2</v>
      </c>
      <c r="H12" s="22">
        <v>0.03</v>
      </c>
      <c r="I12" s="22">
        <f t="shared" si="1"/>
        <v>0.83700734802939214</v>
      </c>
    </row>
    <row r="13" spans="1:10" x14ac:dyDescent="0.25">
      <c r="B13">
        <v>10</v>
      </c>
      <c r="C13">
        <v>0.11</v>
      </c>
      <c r="D13" s="4">
        <v>200000</v>
      </c>
      <c r="E13">
        <f t="shared" si="0"/>
        <v>22000</v>
      </c>
      <c r="G13" s="22">
        <f>E13/SUM(E3:E14)</f>
        <v>0.14696058784235136</v>
      </c>
      <c r="H13" s="22">
        <v>0.14000000000000001</v>
      </c>
      <c r="I13" s="22">
        <f t="shared" si="1"/>
        <v>0.98396793587174347</v>
      </c>
    </row>
    <row r="14" spans="1:10" x14ac:dyDescent="0.25">
      <c r="B14">
        <v>11</v>
      </c>
      <c r="C14">
        <v>0.03</v>
      </c>
      <c r="D14" s="4">
        <v>80000</v>
      </c>
      <c r="E14">
        <f t="shared" si="0"/>
        <v>2400</v>
      </c>
      <c r="G14" s="22">
        <f>E14/SUM(E3:E14)</f>
        <v>1.6032064128256512E-2</v>
      </c>
      <c r="H14" s="22">
        <v>0.02</v>
      </c>
      <c r="I14" s="22">
        <f t="shared" si="1"/>
        <v>1</v>
      </c>
    </row>
    <row r="15" spans="1:10" x14ac:dyDescent="0.25">
      <c r="C15">
        <f>SUM(C3:C14)</f>
        <v>1</v>
      </c>
      <c r="E15">
        <f>SUM(E3:E14)</f>
        <v>149700</v>
      </c>
      <c r="G15" s="22">
        <f>SUM(G3:G14)</f>
        <v>1</v>
      </c>
      <c r="H15" s="22">
        <f>SUM(H3:H14)</f>
        <v>1</v>
      </c>
      <c r="I15" t="s">
        <v>45</v>
      </c>
      <c r="J15" t="s">
        <v>45</v>
      </c>
    </row>
    <row r="17" spans="1:9" x14ac:dyDescent="0.25">
      <c r="A17" t="s">
        <v>74</v>
      </c>
      <c r="B17" t="s">
        <v>75</v>
      </c>
    </row>
    <row r="18" spans="1:9" x14ac:dyDescent="0.25">
      <c r="B18" t="s">
        <v>76</v>
      </c>
    </row>
    <row r="19" spans="1:9" x14ac:dyDescent="0.25">
      <c r="B19" t="s">
        <v>77</v>
      </c>
    </row>
    <row r="21" spans="1:9" x14ac:dyDescent="0.25">
      <c r="A21" t="s">
        <v>78</v>
      </c>
      <c r="B21" t="s">
        <v>79</v>
      </c>
      <c r="E21" t="s">
        <v>80</v>
      </c>
    </row>
    <row r="22" spans="1:9" x14ac:dyDescent="0.25">
      <c r="B22" t="s">
        <v>59</v>
      </c>
      <c r="C22" t="s">
        <v>40</v>
      </c>
      <c r="D22" s="4" t="s">
        <v>72</v>
      </c>
      <c r="E22" t="s">
        <v>43</v>
      </c>
      <c r="G22" s="22" t="s">
        <v>42</v>
      </c>
      <c r="H22" s="22" t="s">
        <v>39</v>
      </c>
      <c r="I22" t="s">
        <v>73</v>
      </c>
    </row>
    <row r="23" spans="1:9" x14ac:dyDescent="0.25">
      <c r="B23">
        <v>0</v>
      </c>
      <c r="C23">
        <v>0.02</v>
      </c>
      <c r="D23" s="4">
        <v>90000</v>
      </c>
      <c r="E23">
        <f>C23*D23</f>
        <v>1800</v>
      </c>
      <c r="G23" s="22">
        <f>E23/SUM(E23:E34)</f>
        <v>6.4981949458483748E-2</v>
      </c>
      <c r="H23" s="22">
        <v>7.0000000000000007E-2</v>
      </c>
      <c r="I23" s="22">
        <f>G23</f>
        <v>6.4981949458483748E-2</v>
      </c>
    </row>
    <row r="24" spans="1:9" x14ac:dyDescent="0.25">
      <c r="B24">
        <v>1</v>
      </c>
      <c r="C24">
        <v>0.03</v>
      </c>
      <c r="D24" s="4">
        <v>70000</v>
      </c>
      <c r="E24">
        <f t="shared" ref="E24:E34" si="2">C24*D24</f>
        <v>2100</v>
      </c>
      <c r="G24" s="22">
        <f>E24/SUM(E23:E34)</f>
        <v>7.5812274368231042E-2</v>
      </c>
      <c r="H24" s="22">
        <v>0.08</v>
      </c>
      <c r="I24" s="22">
        <f>G24+I23</f>
        <v>0.1407942238267148</v>
      </c>
    </row>
    <row r="25" spans="1:9" x14ac:dyDescent="0.25">
      <c r="B25">
        <v>2</v>
      </c>
      <c r="C25">
        <v>0.08</v>
      </c>
      <c r="D25" s="4">
        <v>20000</v>
      </c>
      <c r="E25">
        <f t="shared" si="2"/>
        <v>1600</v>
      </c>
      <c r="G25" s="22">
        <f>E25/SUM(E23:E34)</f>
        <v>5.7761732851985562E-2</v>
      </c>
      <c r="H25" s="22">
        <v>0.08</v>
      </c>
      <c r="I25" s="22">
        <f t="shared" ref="I25:I34" si="3">G25+I24</f>
        <v>0.19855595667870035</v>
      </c>
    </row>
    <row r="26" spans="1:9" x14ac:dyDescent="0.25">
      <c r="B26">
        <v>3</v>
      </c>
      <c r="C26">
        <v>0.35</v>
      </c>
      <c r="D26" s="4">
        <v>10000</v>
      </c>
      <c r="E26">
        <f t="shared" si="2"/>
        <v>3500</v>
      </c>
      <c r="G26" s="22">
        <f>E26/SUM(E23:E34)</f>
        <v>0.1263537906137184</v>
      </c>
      <c r="H26" s="22">
        <v>0.14000000000000001</v>
      </c>
      <c r="I26" s="22">
        <f t="shared" si="3"/>
        <v>0.32490974729241873</v>
      </c>
    </row>
    <row r="27" spans="1:9" x14ac:dyDescent="0.25">
      <c r="B27">
        <v>4</v>
      </c>
      <c r="C27">
        <v>0.02</v>
      </c>
      <c r="D27" s="4">
        <v>70000</v>
      </c>
      <c r="E27">
        <f t="shared" si="2"/>
        <v>1400</v>
      </c>
      <c r="G27" s="22">
        <f>E27/SUM(E23:E34)</f>
        <v>5.0541516245487361E-2</v>
      </c>
      <c r="H27" s="22">
        <v>0.04</v>
      </c>
      <c r="I27" s="22">
        <f t="shared" si="3"/>
        <v>0.37545126353790609</v>
      </c>
    </row>
    <row r="28" spans="1:9" x14ac:dyDescent="0.25">
      <c r="B28">
        <v>5</v>
      </c>
      <c r="C28">
        <v>0.08</v>
      </c>
      <c r="D28" s="4">
        <v>50000</v>
      </c>
      <c r="E28">
        <f t="shared" si="2"/>
        <v>4000</v>
      </c>
      <c r="G28" s="22">
        <f>E28/SUM(E23:E34)</f>
        <v>0.1444043321299639</v>
      </c>
      <c r="H28" s="22">
        <v>0.13</v>
      </c>
      <c r="I28" s="22">
        <f t="shared" si="3"/>
        <v>0.51985559566786999</v>
      </c>
    </row>
    <row r="29" spans="1:9" x14ac:dyDescent="0.25">
      <c r="B29">
        <v>6</v>
      </c>
      <c r="C29">
        <v>0.01</v>
      </c>
      <c r="D29" s="4">
        <v>80000</v>
      </c>
      <c r="E29">
        <f t="shared" si="2"/>
        <v>800</v>
      </c>
      <c r="G29" s="22">
        <f>E29/SUM(E23:E34)</f>
        <v>2.8880866425992781E-2</v>
      </c>
      <c r="H29" s="22">
        <v>0.03</v>
      </c>
      <c r="I29" s="22">
        <f t="shared" si="3"/>
        <v>0.54873646209386273</v>
      </c>
    </row>
    <row r="30" spans="1:9" x14ac:dyDescent="0.25">
      <c r="B30">
        <v>7</v>
      </c>
      <c r="C30">
        <v>0.13</v>
      </c>
      <c r="D30" s="4">
        <v>30000</v>
      </c>
      <c r="E30">
        <f t="shared" si="2"/>
        <v>3900</v>
      </c>
      <c r="G30" s="22">
        <f>E30/SUM(E23:E34)</f>
        <v>0.1407942238267148</v>
      </c>
      <c r="H30" s="22">
        <v>0.14000000000000001</v>
      </c>
      <c r="I30" s="22">
        <f t="shared" si="3"/>
        <v>0.68953068592057754</v>
      </c>
    </row>
    <row r="31" spans="1:9" x14ac:dyDescent="0.25">
      <c r="B31">
        <v>8</v>
      </c>
      <c r="C31">
        <v>0.04</v>
      </c>
      <c r="D31" s="4">
        <v>60000</v>
      </c>
      <c r="E31">
        <f t="shared" si="2"/>
        <v>2400</v>
      </c>
      <c r="G31" s="22">
        <f>E31/SUM(E23:E34)</f>
        <v>8.6642599277978335E-2</v>
      </c>
      <c r="H31" s="22">
        <v>0.1</v>
      </c>
      <c r="I31" s="22">
        <f t="shared" si="3"/>
        <v>0.77617328519855588</v>
      </c>
    </row>
    <row r="32" spans="1:9" x14ac:dyDescent="0.25">
      <c r="B32">
        <v>9</v>
      </c>
      <c r="C32">
        <v>0.01</v>
      </c>
      <c r="D32" s="4">
        <v>100000</v>
      </c>
      <c r="E32">
        <f t="shared" si="2"/>
        <v>1000</v>
      </c>
      <c r="G32" s="22">
        <f>E32/SUM(E23:E34)</f>
        <v>3.6101083032490974E-2</v>
      </c>
      <c r="H32" s="22">
        <v>0.03</v>
      </c>
      <c r="I32" s="22">
        <f t="shared" si="3"/>
        <v>0.81227436823104682</v>
      </c>
    </row>
    <row r="33" spans="2:10" x14ac:dyDescent="0.25">
      <c r="B33">
        <v>10</v>
      </c>
      <c r="C33">
        <v>0.2</v>
      </c>
      <c r="D33" s="4">
        <v>20000</v>
      </c>
      <c r="E33">
        <f t="shared" si="2"/>
        <v>4000</v>
      </c>
      <c r="G33" s="22">
        <f>E33/SUM(E23:E34)</f>
        <v>0.1444043321299639</v>
      </c>
      <c r="H33" s="22">
        <v>0.14000000000000001</v>
      </c>
      <c r="I33" s="22">
        <f t="shared" si="3"/>
        <v>0.95667870036101066</v>
      </c>
    </row>
    <row r="34" spans="2:10" x14ac:dyDescent="0.25">
      <c r="B34">
        <v>11</v>
      </c>
      <c r="C34">
        <v>0.03</v>
      </c>
      <c r="D34" s="4">
        <v>40000</v>
      </c>
      <c r="E34">
        <f t="shared" si="2"/>
        <v>1200</v>
      </c>
      <c r="G34" s="22">
        <f>E34/SUM(E23:E34)</f>
        <v>4.3321299638989168E-2</v>
      </c>
      <c r="H34" s="22">
        <v>0.02</v>
      </c>
      <c r="I34" s="22">
        <f t="shared" si="3"/>
        <v>0.99999999999999978</v>
      </c>
    </row>
    <row r="35" spans="2:10" x14ac:dyDescent="0.25">
      <c r="C35">
        <f>SUM(C23:C34)</f>
        <v>1</v>
      </c>
      <c r="E35">
        <f>SUM(E23:E34)</f>
        <v>27700</v>
      </c>
      <c r="G35" s="22">
        <f>SUM(G23:G34)</f>
        <v>0.99999999999999978</v>
      </c>
      <c r="H35" s="22">
        <f>SUM(H23:H34)</f>
        <v>1</v>
      </c>
      <c r="I35" t="s">
        <v>45</v>
      </c>
      <c r="J35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impacts</vt:lpstr>
      <vt:lpstr>cycles</vt:lpstr>
      <vt:lpstr>gobmk</vt:lpstr>
      <vt:lpstr>xalan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2018-03-27T21:57:20Z</dcterms:modified>
</cp:coreProperties>
</file>