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ual-laptop/Downloads/StateMachine/"/>
    </mc:Choice>
  </mc:AlternateContent>
  <bookViews>
    <workbookView xWindow="1140" yWindow="560" windowWidth="22560" windowHeight="13360" activeTab="10"/>
  </bookViews>
  <sheets>
    <sheet name="impacts" sheetId="1" r:id="rId1"/>
    <sheet name="cycles" sheetId="2" r:id="rId2"/>
    <sheet name="gobmk" sheetId="3" r:id="rId3"/>
    <sheet name="xalan" sheetId="4" r:id="rId4"/>
    <sheet name="calculix" sheetId="5" r:id="rId5"/>
    <sheet name="h264ref" sheetId="6" r:id="rId6"/>
    <sheet name="soplex" sheetId="7" r:id="rId7"/>
    <sheet name="namd" sheetId="8" r:id="rId8"/>
    <sheet name="lbquantum" sheetId="9" r:id="rId9"/>
    <sheet name="astar" sheetId="10" r:id="rId10"/>
    <sheet name="omnetpp" sheetId="11" r:id="rId11"/>
    <sheet name="milc" sheetId="12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9" l="1"/>
  <c r="C25" i="5"/>
  <c r="C71" i="4"/>
  <c r="C51" i="4"/>
  <c r="E47" i="4"/>
  <c r="E40" i="4"/>
  <c r="E48" i="4"/>
  <c r="E49" i="4"/>
  <c r="E50" i="4"/>
  <c r="E39" i="4"/>
  <c r="E41" i="4"/>
  <c r="E43" i="4"/>
  <c r="E42" i="4"/>
  <c r="E44" i="4"/>
  <c r="E45" i="4"/>
  <c r="E46" i="4"/>
  <c r="E51" i="4"/>
  <c r="G40" i="4"/>
  <c r="G41" i="4"/>
  <c r="G42" i="4"/>
  <c r="G43" i="4"/>
  <c r="G44" i="4"/>
  <c r="G45" i="4"/>
  <c r="G46" i="4"/>
  <c r="G47" i="4"/>
  <c r="G48" i="4"/>
  <c r="G49" i="4"/>
  <c r="G50" i="4"/>
  <c r="G39" i="4"/>
  <c r="H71" i="4"/>
  <c r="E59" i="4"/>
  <c r="E60" i="4"/>
  <c r="E61" i="4"/>
  <c r="E62" i="4"/>
  <c r="E63" i="4"/>
  <c r="E64" i="4"/>
  <c r="E65" i="4"/>
  <c r="E66" i="4"/>
  <c r="E67" i="4"/>
  <c r="E68" i="4"/>
  <c r="E69" i="4"/>
  <c r="E70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E71" i="4"/>
  <c r="I59" i="4"/>
  <c r="I60" i="4"/>
  <c r="I61" i="4"/>
  <c r="I62" i="4"/>
  <c r="I63" i="4"/>
  <c r="I64" i="4"/>
  <c r="I65" i="4"/>
  <c r="I66" i="4"/>
  <c r="I67" i="4"/>
  <c r="I68" i="4"/>
  <c r="I69" i="4"/>
  <c r="I70" i="4"/>
  <c r="H51" i="4"/>
  <c r="G51" i="4"/>
  <c r="I39" i="4"/>
  <c r="I40" i="4"/>
  <c r="I41" i="4"/>
  <c r="I42" i="4"/>
  <c r="I43" i="4"/>
  <c r="I44" i="4"/>
  <c r="I45" i="4"/>
  <c r="I46" i="4"/>
  <c r="I47" i="4"/>
  <c r="I48" i="4"/>
  <c r="I49" i="4"/>
  <c r="I50" i="4"/>
  <c r="F72" i="3"/>
  <c r="F75" i="3"/>
  <c r="F76" i="3"/>
  <c r="F71" i="3"/>
  <c r="F74" i="3"/>
  <c r="F78" i="3"/>
  <c r="H72" i="3"/>
  <c r="H73" i="3"/>
  <c r="H74" i="3"/>
  <c r="H75" i="3"/>
  <c r="H76" i="3"/>
  <c r="H77" i="3"/>
  <c r="H71" i="3"/>
  <c r="M72" i="3"/>
  <c r="M73" i="3"/>
  <c r="M74" i="3"/>
  <c r="M75" i="3"/>
  <c r="M76" i="3"/>
  <c r="M77" i="3"/>
  <c r="M71" i="3"/>
  <c r="M78" i="3"/>
  <c r="L78" i="3"/>
  <c r="G71" i="3"/>
  <c r="G72" i="3"/>
  <c r="G73" i="3"/>
  <c r="G74" i="3"/>
  <c r="G75" i="3"/>
  <c r="G76" i="3"/>
  <c r="G77" i="3"/>
  <c r="H78" i="3"/>
  <c r="F73" i="3"/>
  <c r="F77" i="3"/>
  <c r="E78" i="3"/>
  <c r="D78" i="3"/>
  <c r="B78" i="3"/>
  <c r="J72" i="3"/>
  <c r="J73" i="3"/>
  <c r="J74" i="3"/>
  <c r="J75" i="3"/>
  <c r="J76" i="3"/>
  <c r="J77" i="3"/>
  <c r="I72" i="3"/>
  <c r="I73" i="3"/>
  <c r="I74" i="3"/>
  <c r="I75" i="3"/>
  <c r="I76" i="3"/>
  <c r="I77" i="3"/>
  <c r="K20" i="3"/>
  <c r="F13" i="3"/>
  <c r="F14" i="3"/>
  <c r="F15" i="3"/>
  <c r="F16" i="3"/>
  <c r="F17" i="3"/>
  <c r="F18" i="3"/>
  <c r="F19" i="3"/>
  <c r="H13" i="3"/>
  <c r="H14" i="3"/>
  <c r="H15" i="3"/>
  <c r="H16" i="3"/>
  <c r="H17" i="3"/>
  <c r="H18" i="3"/>
  <c r="H19" i="3"/>
  <c r="H20" i="3"/>
  <c r="F20" i="3"/>
  <c r="E20" i="3"/>
  <c r="D20" i="3"/>
  <c r="J14" i="3"/>
  <c r="J15" i="3"/>
  <c r="J16" i="3"/>
  <c r="J17" i="3"/>
  <c r="J18" i="3"/>
  <c r="J19" i="3"/>
  <c r="E3" i="3"/>
  <c r="L60" i="3"/>
  <c r="L61" i="3"/>
  <c r="L62" i="3"/>
  <c r="L63" i="3"/>
  <c r="L64" i="3"/>
  <c r="L65" i="3"/>
  <c r="L66" i="3"/>
  <c r="L67" i="3"/>
  <c r="K67" i="3"/>
  <c r="F60" i="3"/>
  <c r="F61" i="3"/>
  <c r="F62" i="3"/>
  <c r="F63" i="3"/>
  <c r="F64" i="3"/>
  <c r="F65" i="3"/>
  <c r="F66" i="3"/>
  <c r="H60" i="3"/>
  <c r="H61" i="3"/>
  <c r="H62" i="3"/>
  <c r="H63" i="3"/>
  <c r="H64" i="3"/>
  <c r="H65" i="3"/>
  <c r="H66" i="3"/>
  <c r="H67" i="3"/>
  <c r="F67" i="3"/>
  <c r="E67" i="3"/>
  <c r="D67" i="3"/>
  <c r="N66" i="3"/>
  <c r="M66" i="3"/>
  <c r="J60" i="3"/>
  <c r="J61" i="3"/>
  <c r="J62" i="3"/>
  <c r="J63" i="3"/>
  <c r="J64" i="3"/>
  <c r="J65" i="3"/>
  <c r="J66" i="3"/>
  <c r="N65" i="3"/>
  <c r="M65" i="3"/>
  <c r="N64" i="3"/>
  <c r="M64" i="3"/>
  <c r="N63" i="3"/>
  <c r="M63" i="3"/>
  <c r="N62" i="3"/>
  <c r="M62" i="3"/>
  <c r="N61" i="3"/>
  <c r="M61" i="3"/>
  <c r="N60" i="3"/>
  <c r="M60" i="3"/>
  <c r="I17" i="5"/>
  <c r="I18" i="5"/>
  <c r="I19" i="5"/>
  <c r="I20" i="5"/>
  <c r="I21" i="5"/>
  <c r="I22" i="5"/>
  <c r="I23" i="5"/>
  <c r="I24" i="5"/>
  <c r="H25" i="5"/>
  <c r="I3" i="5"/>
  <c r="I4" i="5"/>
  <c r="I5" i="5"/>
  <c r="I6" i="5"/>
  <c r="I7" i="5"/>
  <c r="I8" i="5"/>
  <c r="I9" i="5"/>
  <c r="I10" i="5"/>
  <c r="H11" i="5"/>
  <c r="E24" i="5"/>
  <c r="E20" i="5"/>
  <c r="E17" i="5"/>
  <c r="E18" i="5"/>
  <c r="E19" i="5"/>
  <c r="E21" i="5"/>
  <c r="E22" i="5"/>
  <c r="E23" i="5"/>
  <c r="E25" i="5"/>
  <c r="G24" i="5"/>
  <c r="G17" i="5"/>
  <c r="G18" i="5"/>
  <c r="G19" i="5"/>
  <c r="G20" i="5"/>
  <c r="G21" i="5"/>
  <c r="G22" i="5"/>
  <c r="G23" i="5"/>
  <c r="G25" i="5"/>
  <c r="C11" i="5"/>
  <c r="E10" i="5"/>
  <c r="E6" i="5"/>
  <c r="E7" i="5"/>
  <c r="E3" i="5"/>
  <c r="E4" i="5"/>
  <c r="E5" i="5"/>
  <c r="E8" i="5"/>
  <c r="E9" i="5"/>
  <c r="E11" i="5"/>
  <c r="G10" i="5"/>
  <c r="G3" i="5"/>
  <c r="G4" i="5"/>
  <c r="G5" i="5"/>
  <c r="G6" i="5"/>
  <c r="G7" i="5"/>
  <c r="G8" i="5"/>
  <c r="G9" i="5"/>
  <c r="G11" i="5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E37" i="12"/>
  <c r="E38" i="12"/>
  <c r="E39" i="12"/>
  <c r="E40" i="12"/>
  <c r="E41" i="12"/>
  <c r="E42" i="12"/>
  <c r="E43" i="12"/>
  <c r="E44" i="12"/>
  <c r="E45" i="12"/>
  <c r="E46" i="12"/>
  <c r="E50" i="12"/>
  <c r="E53" i="12"/>
  <c r="E54" i="12"/>
  <c r="E57" i="12"/>
  <c r="E65" i="12"/>
  <c r="E49" i="12"/>
  <c r="E66" i="12"/>
  <c r="E47" i="12"/>
  <c r="E48" i="12"/>
  <c r="E55" i="12"/>
  <c r="E56" i="12"/>
  <c r="E61" i="12"/>
  <c r="E60" i="12"/>
  <c r="E51" i="12"/>
  <c r="E52" i="12"/>
  <c r="E62" i="12"/>
  <c r="E59" i="12"/>
  <c r="E58" i="12"/>
  <c r="E64" i="12"/>
  <c r="E63" i="12"/>
  <c r="E6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37" i="12"/>
  <c r="H67" i="12"/>
  <c r="G67" i="12"/>
  <c r="C67" i="12"/>
  <c r="E4" i="12"/>
  <c r="E3" i="12"/>
  <c r="E5" i="12"/>
  <c r="E6" i="12"/>
  <c r="E8" i="12"/>
  <c r="E9" i="12"/>
  <c r="E10" i="12"/>
  <c r="E19" i="12"/>
  <c r="E16" i="12"/>
  <c r="E28" i="12"/>
  <c r="E25" i="12"/>
  <c r="E7" i="12"/>
  <c r="E13" i="12"/>
  <c r="E14" i="12"/>
  <c r="E15" i="12"/>
  <c r="E11" i="12"/>
  <c r="E12" i="12"/>
  <c r="E17" i="12"/>
  <c r="E18" i="12"/>
  <c r="E20" i="12"/>
  <c r="E21" i="12"/>
  <c r="E22" i="12"/>
  <c r="E23" i="12"/>
  <c r="E24" i="12"/>
  <c r="E26" i="12"/>
  <c r="E27" i="12"/>
  <c r="E29" i="12"/>
  <c r="E30" i="12"/>
  <c r="E31" i="12"/>
  <c r="E32" i="12"/>
  <c r="E33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C33" i="12"/>
  <c r="H33" i="12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25" i="11"/>
  <c r="E27" i="11"/>
  <c r="E28" i="11"/>
  <c r="E31" i="11"/>
  <c r="E32" i="11"/>
  <c r="E33" i="11"/>
  <c r="E26" i="11"/>
  <c r="E35" i="11"/>
  <c r="E30" i="11"/>
  <c r="E24" i="11"/>
  <c r="E29" i="11"/>
  <c r="E34" i="11"/>
  <c r="E36" i="11"/>
  <c r="E37" i="11"/>
  <c r="E38" i="11"/>
  <c r="E39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H39" i="11"/>
  <c r="C39" i="11"/>
  <c r="B21" i="11"/>
  <c r="C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G18" i="11"/>
  <c r="G17" i="11"/>
  <c r="G15" i="11"/>
  <c r="G13" i="11"/>
  <c r="G11" i="11"/>
  <c r="G9" i="11"/>
  <c r="G8" i="11"/>
  <c r="G7" i="11"/>
  <c r="G6" i="11"/>
  <c r="G5" i="11"/>
  <c r="G4" i="11"/>
  <c r="G3" i="11"/>
  <c r="H18" i="11"/>
  <c r="B21" i="10"/>
  <c r="H40" i="10"/>
  <c r="C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E2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C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H18" i="10"/>
  <c r="H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E23" i="9"/>
  <c r="B2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3" i="9"/>
  <c r="C17" i="9"/>
  <c r="H17" i="9"/>
  <c r="G10" i="11"/>
  <c r="G12" i="11"/>
  <c r="G14" i="11"/>
  <c r="G16" i="11"/>
  <c r="E40" i="10"/>
  <c r="E18" i="10"/>
  <c r="E37" i="9"/>
  <c r="G24" i="9"/>
  <c r="E17" i="9"/>
  <c r="G3" i="9"/>
  <c r="H30" i="8"/>
  <c r="C30" i="8"/>
  <c r="E29" i="8"/>
  <c r="E28" i="8"/>
  <c r="E27" i="8"/>
  <c r="E26" i="8"/>
  <c r="E25" i="8"/>
  <c r="E24" i="8"/>
  <c r="E23" i="8"/>
  <c r="E22" i="8"/>
  <c r="E21" i="8"/>
  <c r="E20" i="8"/>
  <c r="I19" i="8"/>
  <c r="I20" i="8"/>
  <c r="I21" i="8"/>
  <c r="I22" i="8"/>
  <c r="I23" i="8"/>
  <c r="I24" i="8"/>
  <c r="I25" i="8"/>
  <c r="I26" i="8"/>
  <c r="I27" i="8"/>
  <c r="I28" i="8"/>
  <c r="I29" i="8"/>
  <c r="E19" i="8"/>
  <c r="C17" i="8"/>
  <c r="B17" i="8"/>
  <c r="I3" i="8"/>
  <c r="I4" i="8"/>
  <c r="I5" i="8"/>
  <c r="I6" i="8"/>
  <c r="I7" i="8"/>
  <c r="I8" i="8"/>
  <c r="I9" i="8"/>
  <c r="I10" i="8"/>
  <c r="I11" i="8"/>
  <c r="I12" i="8"/>
  <c r="I13" i="8"/>
  <c r="E4" i="8"/>
  <c r="E5" i="8"/>
  <c r="E6" i="8"/>
  <c r="E7" i="8"/>
  <c r="E8" i="8"/>
  <c r="E9" i="8"/>
  <c r="E10" i="8"/>
  <c r="E11" i="8"/>
  <c r="E12" i="8"/>
  <c r="E13" i="8"/>
  <c r="E3" i="8"/>
  <c r="C14" i="8"/>
  <c r="H14" i="8"/>
  <c r="I18" i="7"/>
  <c r="I19" i="7"/>
  <c r="I20" i="7"/>
  <c r="I21" i="7"/>
  <c r="I22" i="7"/>
  <c r="I23" i="7"/>
  <c r="I24" i="7"/>
  <c r="I25" i="7"/>
  <c r="I3" i="7"/>
  <c r="I4" i="7"/>
  <c r="I5" i="7"/>
  <c r="I6" i="7"/>
  <c r="I7" i="7"/>
  <c r="I8" i="7"/>
  <c r="I9" i="7"/>
  <c r="I10" i="7"/>
  <c r="I17" i="6"/>
  <c r="I18" i="6"/>
  <c r="I19" i="6"/>
  <c r="I20" i="6"/>
  <c r="I21" i="6"/>
  <c r="I22" i="6"/>
  <c r="I23" i="6"/>
  <c r="I24" i="6"/>
  <c r="I3" i="6"/>
  <c r="I4" i="6"/>
  <c r="I5" i="6"/>
  <c r="I6" i="6"/>
  <c r="I7" i="6"/>
  <c r="I8" i="6"/>
  <c r="I9" i="6"/>
  <c r="I10" i="6"/>
  <c r="I23" i="4"/>
  <c r="I24" i="4"/>
  <c r="I25" i="4"/>
  <c r="I26" i="4"/>
  <c r="I27" i="4"/>
  <c r="I28" i="4"/>
  <c r="I29" i="4"/>
  <c r="I30" i="4"/>
  <c r="I31" i="4"/>
  <c r="I32" i="4"/>
  <c r="I33" i="4"/>
  <c r="I34" i="4"/>
  <c r="I3" i="4"/>
  <c r="I4" i="4"/>
  <c r="I5" i="4"/>
  <c r="I6" i="4"/>
  <c r="I7" i="4"/>
  <c r="I8" i="4"/>
  <c r="I9" i="4"/>
  <c r="I10" i="4"/>
  <c r="I11" i="4"/>
  <c r="I12" i="4"/>
  <c r="I13" i="4"/>
  <c r="I14" i="4"/>
  <c r="H26" i="7"/>
  <c r="C26" i="7"/>
  <c r="E25" i="7"/>
  <c r="E24" i="7"/>
  <c r="E23" i="7"/>
  <c r="E22" i="7"/>
  <c r="E21" i="7"/>
  <c r="E20" i="7"/>
  <c r="E19" i="7"/>
  <c r="E18" i="7"/>
  <c r="E26" i="7"/>
  <c r="C14" i="7"/>
  <c r="B14" i="7"/>
  <c r="C11" i="7"/>
  <c r="E4" i="7"/>
  <c r="E5" i="7"/>
  <c r="E6" i="7"/>
  <c r="E7" i="7"/>
  <c r="E8" i="7"/>
  <c r="E9" i="7"/>
  <c r="E10" i="7"/>
  <c r="E3" i="7"/>
  <c r="E11" i="7"/>
  <c r="H11" i="7"/>
  <c r="C13" i="6"/>
  <c r="B13" i="6"/>
  <c r="H25" i="6"/>
  <c r="C25" i="6"/>
  <c r="E24" i="6"/>
  <c r="E23" i="6"/>
  <c r="E22" i="6"/>
  <c r="E21" i="6"/>
  <c r="E20" i="6"/>
  <c r="E19" i="6"/>
  <c r="E18" i="6"/>
  <c r="E17" i="6"/>
  <c r="C11" i="6"/>
  <c r="E4" i="6"/>
  <c r="E5" i="6"/>
  <c r="E6" i="6"/>
  <c r="E7" i="6"/>
  <c r="E8" i="6"/>
  <c r="E9" i="6"/>
  <c r="E10" i="6"/>
  <c r="E3" i="6"/>
  <c r="H11" i="6"/>
  <c r="D13" i="5"/>
  <c r="C13" i="5"/>
  <c r="B13" i="5"/>
  <c r="G28" i="10"/>
  <c r="G30" i="10"/>
  <c r="G32" i="10"/>
  <c r="G34" i="10"/>
  <c r="G36" i="10"/>
  <c r="G38" i="10"/>
  <c r="G25" i="10"/>
  <c r="G27" i="10"/>
  <c r="G29" i="10"/>
  <c r="G31" i="10"/>
  <c r="G33" i="10"/>
  <c r="G35" i="10"/>
  <c r="G37" i="10"/>
  <c r="G39" i="10"/>
  <c r="G26" i="10"/>
  <c r="G4" i="10"/>
  <c r="G6" i="10"/>
  <c r="G8" i="10"/>
  <c r="G10" i="10"/>
  <c r="G12" i="10"/>
  <c r="G14" i="10"/>
  <c r="G16" i="10"/>
  <c r="G3" i="10"/>
  <c r="G5" i="10"/>
  <c r="G7" i="10"/>
  <c r="G9" i="10"/>
  <c r="G11" i="10"/>
  <c r="G13" i="10"/>
  <c r="G15" i="10"/>
  <c r="G17" i="10"/>
  <c r="G36" i="9"/>
  <c r="G28" i="9"/>
  <c r="G31" i="9"/>
  <c r="G32" i="9"/>
  <c r="G27" i="9"/>
  <c r="G35" i="9"/>
  <c r="G26" i="9"/>
  <c r="G30" i="9"/>
  <c r="G34" i="9"/>
  <c r="G25" i="9"/>
  <c r="G29" i="9"/>
  <c r="G33" i="9"/>
  <c r="G23" i="9"/>
  <c r="G37" i="9"/>
  <c r="G5" i="9"/>
  <c r="G7" i="9"/>
  <c r="G9" i="9"/>
  <c r="G11" i="9"/>
  <c r="G13" i="9"/>
  <c r="G15" i="9"/>
  <c r="G4" i="9"/>
  <c r="G6" i="9"/>
  <c r="G8" i="9"/>
  <c r="G10" i="9"/>
  <c r="G12" i="9"/>
  <c r="G14" i="9"/>
  <c r="G16" i="9"/>
  <c r="E30" i="8"/>
  <c r="G20" i="8"/>
  <c r="E14" i="8"/>
  <c r="G4" i="8"/>
  <c r="G19" i="7"/>
  <c r="G21" i="7"/>
  <c r="G23" i="7"/>
  <c r="G25" i="7"/>
  <c r="G20" i="7"/>
  <c r="G22" i="7"/>
  <c r="G24" i="7"/>
  <c r="G18" i="7"/>
  <c r="G3" i="7"/>
  <c r="G4" i="7"/>
  <c r="G6" i="7"/>
  <c r="G8" i="7"/>
  <c r="G10" i="7"/>
  <c r="G5" i="7"/>
  <c r="G7" i="7"/>
  <c r="G9" i="7"/>
  <c r="E25" i="6"/>
  <c r="G22" i="6"/>
  <c r="E11" i="6"/>
  <c r="G6" i="6"/>
  <c r="H35" i="4"/>
  <c r="C35" i="4"/>
  <c r="E34" i="4"/>
  <c r="E33" i="4"/>
  <c r="E32" i="4"/>
  <c r="E31" i="4"/>
  <c r="E30" i="4"/>
  <c r="E29" i="4"/>
  <c r="E28" i="4"/>
  <c r="E27" i="4"/>
  <c r="E26" i="4"/>
  <c r="E25" i="4"/>
  <c r="E24" i="4"/>
  <c r="E23" i="4"/>
  <c r="E4" i="4"/>
  <c r="E5" i="4"/>
  <c r="E6" i="4"/>
  <c r="E7" i="4"/>
  <c r="E8" i="4"/>
  <c r="E9" i="4"/>
  <c r="E10" i="4"/>
  <c r="E11" i="4"/>
  <c r="E12" i="4"/>
  <c r="E13" i="4"/>
  <c r="E14" i="4"/>
  <c r="E3" i="4"/>
  <c r="C15" i="4"/>
  <c r="H15" i="4"/>
  <c r="G40" i="10"/>
  <c r="G18" i="10"/>
  <c r="G17" i="9"/>
  <c r="G26" i="8"/>
  <c r="G22" i="8"/>
  <c r="G19" i="8"/>
  <c r="G24" i="8"/>
  <c r="G28" i="8"/>
  <c r="G21" i="8"/>
  <c r="G27" i="8"/>
  <c r="G23" i="8"/>
  <c r="G25" i="8"/>
  <c r="G29" i="8"/>
  <c r="G6" i="8"/>
  <c r="G5" i="8"/>
  <c r="G12" i="8"/>
  <c r="G9" i="8"/>
  <c r="G13" i="8"/>
  <c r="G10" i="8"/>
  <c r="G3" i="8"/>
  <c r="G7" i="8"/>
  <c r="G11" i="8"/>
  <c r="G8" i="8"/>
  <c r="G14" i="8"/>
  <c r="G26" i="7"/>
  <c r="G11" i="7"/>
  <c r="G18" i="6"/>
  <c r="G20" i="6"/>
  <c r="G24" i="6"/>
  <c r="G19" i="6"/>
  <c r="G21" i="6"/>
  <c r="G23" i="6"/>
  <c r="G17" i="6"/>
  <c r="G4" i="6"/>
  <c r="G8" i="6"/>
  <c r="G10" i="6"/>
  <c r="G5" i="6"/>
  <c r="G7" i="6"/>
  <c r="G9" i="6"/>
  <c r="G3" i="6"/>
  <c r="G28" i="4"/>
  <c r="G24" i="4"/>
  <c r="G26" i="4"/>
  <c r="G30" i="4"/>
  <c r="G23" i="4"/>
  <c r="G32" i="4"/>
  <c r="G34" i="4"/>
  <c r="G25" i="4"/>
  <c r="G27" i="4"/>
  <c r="G29" i="4"/>
  <c r="G31" i="4"/>
  <c r="G33" i="4"/>
  <c r="E35" i="4"/>
  <c r="E15" i="4"/>
  <c r="G13" i="4"/>
  <c r="G11" i="4"/>
  <c r="G9" i="4"/>
  <c r="G7" i="4"/>
  <c r="G5" i="4"/>
  <c r="G14" i="4"/>
  <c r="G12" i="4"/>
  <c r="G10" i="4"/>
  <c r="G8" i="4"/>
  <c r="G6" i="4"/>
  <c r="G4" i="4"/>
  <c r="G3" i="4"/>
  <c r="J49" i="3"/>
  <c r="J50" i="3"/>
  <c r="J51" i="3"/>
  <c r="J52" i="3"/>
  <c r="J53" i="3"/>
  <c r="J54" i="3"/>
  <c r="J55" i="3"/>
  <c r="K56" i="3"/>
  <c r="N55" i="3"/>
  <c r="E56" i="3"/>
  <c r="D56" i="3"/>
  <c r="L55" i="3"/>
  <c r="F55" i="3"/>
  <c r="N54" i="3"/>
  <c r="L54" i="3"/>
  <c r="F54" i="3"/>
  <c r="L53" i="3"/>
  <c r="F53" i="3"/>
  <c r="N52" i="3"/>
  <c r="L52" i="3"/>
  <c r="F52" i="3"/>
  <c r="L51" i="3"/>
  <c r="F51" i="3"/>
  <c r="N50" i="3"/>
  <c r="L50" i="3"/>
  <c r="F50" i="3"/>
  <c r="L49" i="3"/>
  <c r="L56" i="3"/>
  <c r="F49" i="3"/>
  <c r="K45" i="3"/>
  <c r="N44" i="3"/>
  <c r="E45" i="3"/>
  <c r="D45" i="3"/>
  <c r="L44" i="3"/>
  <c r="F44" i="3"/>
  <c r="L43" i="3"/>
  <c r="F43" i="3"/>
  <c r="L42" i="3"/>
  <c r="F42" i="3"/>
  <c r="N41" i="3"/>
  <c r="L41" i="3"/>
  <c r="F41" i="3"/>
  <c r="N40" i="3"/>
  <c r="L40" i="3"/>
  <c r="F40" i="3"/>
  <c r="N39" i="3"/>
  <c r="L39" i="3"/>
  <c r="J39" i="3"/>
  <c r="J40" i="3"/>
  <c r="J41" i="3"/>
  <c r="J42" i="3"/>
  <c r="J43" i="3"/>
  <c r="J44" i="3"/>
  <c r="F39" i="3"/>
  <c r="N38" i="3"/>
  <c r="L38" i="3"/>
  <c r="F38" i="3"/>
  <c r="K34" i="3"/>
  <c r="N33" i="3"/>
  <c r="E34" i="3"/>
  <c r="D34" i="3"/>
  <c r="L33" i="3"/>
  <c r="F33" i="3"/>
  <c r="L32" i="3"/>
  <c r="F32" i="3"/>
  <c r="L31" i="3"/>
  <c r="F31" i="3"/>
  <c r="L30" i="3"/>
  <c r="F30" i="3"/>
  <c r="L29" i="3"/>
  <c r="F29" i="3"/>
  <c r="L28" i="3"/>
  <c r="J28" i="3"/>
  <c r="J29" i="3"/>
  <c r="J30" i="3"/>
  <c r="J31" i="3"/>
  <c r="J32" i="3"/>
  <c r="J33" i="3"/>
  <c r="F28" i="3"/>
  <c r="L27" i="3"/>
  <c r="F27" i="3"/>
  <c r="J4" i="3"/>
  <c r="J5" i="3"/>
  <c r="J6" i="3"/>
  <c r="J7" i="3"/>
  <c r="J8" i="3"/>
  <c r="J9" i="3"/>
  <c r="N18" i="3"/>
  <c r="L14" i="3"/>
  <c r="L15" i="3"/>
  <c r="L16" i="3"/>
  <c r="L17" i="3"/>
  <c r="L18" i="3"/>
  <c r="L19" i="3"/>
  <c r="L13" i="3"/>
  <c r="G30" i="8"/>
  <c r="G25" i="6"/>
  <c r="G11" i="6"/>
  <c r="G35" i="4"/>
  <c r="G15" i="4"/>
  <c r="N42" i="3"/>
  <c r="N43" i="3"/>
  <c r="N49" i="3"/>
  <c r="N51" i="3"/>
  <c r="N53" i="3"/>
  <c r="H50" i="3"/>
  <c r="H55" i="3"/>
  <c r="M51" i="3"/>
  <c r="M53" i="3"/>
  <c r="M55" i="3"/>
  <c r="M50" i="3"/>
  <c r="M52" i="3"/>
  <c r="M54" i="3"/>
  <c r="H49" i="3"/>
  <c r="M49" i="3"/>
  <c r="F56" i="3"/>
  <c r="H51" i="3"/>
  <c r="H52" i="3"/>
  <c r="H53" i="3"/>
  <c r="H54" i="3"/>
  <c r="L45" i="3"/>
  <c r="M40" i="3"/>
  <c r="H44" i="3"/>
  <c r="H38" i="3"/>
  <c r="F45" i="3"/>
  <c r="H39" i="3"/>
  <c r="H40" i="3"/>
  <c r="H41" i="3"/>
  <c r="H42" i="3"/>
  <c r="H43" i="3"/>
  <c r="L34" i="3"/>
  <c r="M31" i="3"/>
  <c r="N30" i="3"/>
  <c r="N27" i="3"/>
  <c r="N28" i="3"/>
  <c r="N32" i="3"/>
  <c r="N29" i="3"/>
  <c r="N31" i="3"/>
  <c r="H28" i="3"/>
  <c r="H33" i="3"/>
  <c r="H32" i="3"/>
  <c r="M29" i="3"/>
  <c r="H27" i="3"/>
  <c r="F34" i="3"/>
  <c r="H29" i="3"/>
  <c r="H30" i="3"/>
  <c r="H31" i="3"/>
  <c r="L20" i="3"/>
  <c r="M18" i="3"/>
  <c r="N13" i="3"/>
  <c r="N15" i="3"/>
  <c r="N17" i="3"/>
  <c r="N19" i="3"/>
  <c r="N14" i="3"/>
  <c r="N16" i="3"/>
  <c r="G3" i="3"/>
  <c r="H3" i="3"/>
  <c r="F3" i="3"/>
  <c r="G4" i="3"/>
  <c r="E4" i="3"/>
  <c r="G5" i="3"/>
  <c r="E5" i="3"/>
  <c r="G6" i="3"/>
  <c r="E6" i="3"/>
  <c r="G7" i="3"/>
  <c r="E7" i="3"/>
  <c r="G8" i="3"/>
  <c r="E8" i="3"/>
  <c r="G9" i="3"/>
  <c r="E9" i="3"/>
  <c r="D10" i="3"/>
  <c r="B10" i="3"/>
  <c r="M41" i="3"/>
  <c r="H56" i="3"/>
  <c r="M44" i="3"/>
  <c r="M42" i="3"/>
  <c r="M38" i="3"/>
  <c r="M43" i="3"/>
  <c r="M39" i="3"/>
  <c r="H45" i="3"/>
  <c r="M27" i="3"/>
  <c r="M32" i="3"/>
  <c r="M28" i="3"/>
  <c r="M33" i="3"/>
  <c r="M30" i="3"/>
  <c r="H34" i="3"/>
  <c r="M17" i="3"/>
  <c r="M16" i="3"/>
  <c r="M14" i="3"/>
  <c r="M19" i="3"/>
  <c r="M15" i="3"/>
  <c r="M13" i="3"/>
  <c r="H8" i="3"/>
  <c r="F8" i="3"/>
  <c r="H6" i="3"/>
  <c r="F6" i="3"/>
  <c r="H4" i="3"/>
  <c r="I4" i="3"/>
  <c r="E10" i="3"/>
  <c r="F4" i="3"/>
  <c r="F9" i="3"/>
  <c r="H9" i="3"/>
  <c r="F7" i="3"/>
  <c r="H7" i="3"/>
  <c r="H5" i="3"/>
  <c r="F5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0" i="3"/>
  <c r="I5" i="3"/>
  <c r="I6" i="3"/>
  <c r="I7" i="3"/>
  <c r="I8" i="3"/>
  <c r="I9" i="3"/>
  <c r="H10" i="3"/>
</calcChain>
</file>

<file path=xl/sharedStrings.xml><?xml version="1.0" encoding="utf-8"?>
<sst xmlns="http://schemas.openxmlformats.org/spreadsheetml/2006/main" count="354" uniqueCount="96">
  <si>
    <t>astar</t>
  </si>
  <si>
    <t>bwaves</t>
  </si>
  <si>
    <t>bzip2</t>
  </si>
  <si>
    <t>calculix</t>
  </si>
  <si>
    <t>gobmk</t>
  </si>
  <si>
    <t>gromacs</t>
  </si>
  <si>
    <t>h264ref</t>
  </si>
  <si>
    <t>hmmer</t>
  </si>
  <si>
    <t>libquantum</t>
  </si>
  <si>
    <t>mcf</t>
  </si>
  <si>
    <t>milc</t>
  </si>
  <si>
    <t>namd</t>
  </si>
  <si>
    <t>omnetpp</t>
  </si>
  <si>
    <t>soplex</t>
  </si>
  <si>
    <t>xalancbmk</t>
  </si>
  <si>
    <t>Minimum</t>
  </si>
  <si>
    <t>Maximum</t>
  </si>
  <si>
    <t>Average</t>
  </si>
  <si>
    <t>Benchmark</t>
  </si>
  <si>
    <t xml:space="preserve">astar </t>
  </si>
  <si>
    <t xml:space="preserve">bwaves </t>
  </si>
  <si>
    <t xml:space="preserve">bzip2 </t>
  </si>
  <si>
    <t xml:space="preserve">calculix </t>
  </si>
  <si>
    <t xml:space="preserve">gobmk </t>
  </si>
  <si>
    <t xml:space="preserve">gromacs </t>
  </si>
  <si>
    <t xml:space="preserve">h264ref </t>
  </si>
  <si>
    <t xml:space="preserve">hmmer </t>
  </si>
  <si>
    <t xml:space="preserve">libquantum </t>
  </si>
  <si>
    <t xml:space="preserve">mcf </t>
  </si>
  <si>
    <t xml:space="preserve">milc </t>
  </si>
  <si>
    <t xml:space="preserve">namd </t>
  </si>
  <si>
    <t xml:space="preserve">omnetpp </t>
  </si>
  <si>
    <t xml:space="preserve">soplex </t>
  </si>
  <si>
    <t xml:space="preserve">xalancbmk </t>
  </si>
  <si>
    <t>iCache</t>
  </si>
  <si>
    <t>dCache</t>
  </si>
  <si>
    <t>RUU</t>
  </si>
  <si>
    <t>IQ</t>
  </si>
  <si>
    <t>Component impacts</t>
  </si>
  <si>
    <t>Target Pob</t>
  </si>
  <si>
    <t>P(x)</t>
  </si>
  <si>
    <t>Time(avg)</t>
  </si>
  <si>
    <t>Prob Achieved</t>
  </si>
  <si>
    <t>Product</t>
  </si>
  <si>
    <t>Total</t>
  </si>
  <si>
    <t xml:space="preserve"> </t>
  </si>
  <si>
    <t>Cumulative Prob</t>
  </si>
  <si>
    <t>Target</t>
  </si>
  <si>
    <t>Trial1</t>
  </si>
  <si>
    <t>Trial2</t>
  </si>
  <si>
    <t>Cycle Count</t>
  </si>
  <si>
    <t>Cycles</t>
  </si>
  <si>
    <t>Avg Time Percentage</t>
  </si>
  <si>
    <t>Cycle Percentage</t>
  </si>
  <si>
    <t>Cumulative of P(x) column C</t>
  </si>
  <si>
    <t>,Cummulative is not propoerly set in this run</t>
  </si>
  <si>
    <t>Wrong</t>
  </si>
  <si>
    <t xml:space="preserve">Correct </t>
  </si>
  <si>
    <t>Cummulative</t>
  </si>
  <si>
    <t>State</t>
  </si>
  <si>
    <t>Trail2_1</t>
  </si>
  <si>
    <t>Changed the GREEDY And GENERIC sampling frequendy</t>
  </si>
  <si>
    <t>Generic</t>
  </si>
  <si>
    <t>Greedy</t>
  </si>
  <si>
    <t>TDM</t>
  </si>
  <si>
    <t>freqSampling</t>
  </si>
  <si>
    <t>Still TDM is least among the 3</t>
  </si>
  <si>
    <t>Trial4_1</t>
  </si>
  <si>
    <t>Trial3_1</t>
  </si>
  <si>
    <t>Trial5_1</t>
  </si>
  <si>
    <t>Top 3 avegrage time states have short cycle time</t>
  </si>
  <si>
    <t>_1 Signifies that the sampling freuency is modified as above</t>
  </si>
  <si>
    <t>Time avg</t>
  </si>
  <si>
    <t>Trial1_1</t>
  </si>
  <si>
    <t>Results with modified sampling rates</t>
  </si>
  <si>
    <t>Greedy = 25,000</t>
  </si>
  <si>
    <t>Generic = 50,000</t>
  </si>
  <si>
    <t>Trial2_1</t>
  </si>
  <si>
    <t>Higest probable with less cycle time</t>
  </si>
  <si>
    <t xml:space="preserve"> Ran for 2 iterations</t>
  </si>
  <si>
    <t># States</t>
  </si>
  <si>
    <t>Target Prob</t>
  </si>
  <si>
    <t>#State</t>
  </si>
  <si>
    <t># State</t>
  </si>
  <si>
    <t>Time Avg</t>
  </si>
  <si>
    <t>Cummulative P(x)</t>
  </si>
  <si>
    <t xml:space="preserve">  </t>
  </si>
  <si>
    <t>Cum P(x)</t>
  </si>
  <si>
    <t>Tial2_1</t>
  </si>
  <si>
    <t>Tial1</t>
  </si>
  <si>
    <t>Cumm P(x)</t>
  </si>
  <si>
    <t>Trial5_1_old</t>
  </si>
  <si>
    <t>Trial1_old</t>
  </si>
  <si>
    <t>Criterion is length of cycle should be min 100000</t>
  </si>
  <si>
    <t>_old</t>
  </si>
  <si>
    <t>Trial2_1_old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</si>
</sst>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7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166" fontId="0" fillId="0" borderId="0" xfId="2" applyNumberFormat="1" applyFont="1"/>
    <xf numFmtId="165" fontId="0" fillId="0" borderId="0" xfId="2" applyNumberFormat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2" applyNumberFormat="1" applyFont="1" applyAlignment="1">
      <alignment wrapText="1"/>
    </xf>
    <xf numFmtId="0" fontId="0" fillId="0" borderId="0" xfId="0" applyAlignment="1"/>
    <xf numFmtId="164" fontId="0" fillId="0" borderId="0" xfId="2" applyNumberFormat="1" applyFont="1" applyAlignment="1"/>
    <xf numFmtId="165" fontId="0" fillId="0" borderId="0" xfId="0" applyNumberFormat="1" applyAlignment="1"/>
    <xf numFmtId="165" fontId="0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/>
    <xf numFmtId="0" fontId="4" fillId="0" borderId="0" xfId="0" applyFont="1"/>
    <xf numFmtId="165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5" fillId="2" borderId="0" xfId="0" applyFont="1" applyFill="1"/>
    <xf numFmtId="9" fontId="5" fillId="2" borderId="0" xfId="1" applyFont="1" applyFill="1"/>
    <xf numFmtId="9" fontId="5" fillId="2" borderId="0" xfId="0" applyNumberFormat="1" applyFont="1" applyFill="1"/>
    <xf numFmtId="0" fontId="5" fillId="2" borderId="0" xfId="0" applyNumberFormat="1" applyFont="1" applyFill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2" borderId="0" xfId="0" applyNumberFormat="1" applyFill="1"/>
    <xf numFmtId="167" fontId="0" fillId="0" borderId="0" xfId="2" applyNumberFormat="1" applyFont="1"/>
    <xf numFmtId="10" fontId="0" fillId="0" borderId="0" xfId="2" applyNumberFormat="1" applyFon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2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1.6640625" bestFit="1" customWidth="1"/>
    <col min="7" max="7" width="8.83203125" style="23"/>
  </cols>
  <sheetData>
    <row r="1" spans="1:7" x14ac:dyDescent="0.2">
      <c r="B1" s="36" t="s">
        <v>38</v>
      </c>
      <c r="C1" s="36"/>
      <c r="D1" s="36"/>
      <c r="E1" s="36"/>
    </row>
    <row r="2" spans="1:7" x14ac:dyDescent="0.2">
      <c r="A2" s="1" t="s">
        <v>18</v>
      </c>
      <c r="B2" s="1" t="s">
        <v>34</v>
      </c>
      <c r="C2" s="1" t="s">
        <v>35</v>
      </c>
      <c r="D2" s="1" t="s">
        <v>36</v>
      </c>
      <c r="E2" s="1" t="s">
        <v>37</v>
      </c>
      <c r="G2" s="24" t="s">
        <v>80</v>
      </c>
    </row>
    <row r="3" spans="1:7" s="29" customFormat="1" x14ac:dyDescent="0.2">
      <c r="A3" s="29" t="s">
        <v>19</v>
      </c>
      <c r="B3" s="30">
        <v>1.2834594041313406E-4</v>
      </c>
      <c r="C3" s="30">
        <v>2.1442775660045998E-2</v>
      </c>
      <c r="D3" s="30">
        <v>0.33952034229804823</v>
      </c>
      <c r="E3" s="30">
        <v>0.63890853610149256</v>
      </c>
      <c r="F3" s="31">
        <f>SUM(B3:E3)</f>
        <v>1</v>
      </c>
      <c r="G3" s="32">
        <v>15</v>
      </c>
    </row>
    <row r="4" spans="1:7" x14ac:dyDescent="0.2">
      <c r="A4" t="s">
        <v>20</v>
      </c>
      <c r="B4" s="2">
        <v>1.2976245655590562E-12</v>
      </c>
      <c r="C4" s="2">
        <v>0.43294987443454969</v>
      </c>
      <c r="D4" s="2">
        <v>0.13090198618894272</v>
      </c>
      <c r="E4" s="2">
        <v>0.43614813937521008</v>
      </c>
      <c r="F4" s="3">
        <f t="shared" ref="F4:F17" si="0">SUM(B4:E4)</f>
        <v>1</v>
      </c>
      <c r="G4" s="23">
        <v>19</v>
      </c>
    </row>
    <row r="5" spans="1:7" x14ac:dyDescent="0.2">
      <c r="A5" t="s">
        <v>21</v>
      </c>
      <c r="B5" s="2">
        <v>9.3541023114882503E-5</v>
      </c>
      <c r="C5" s="2">
        <v>5.5307598688251282E-2</v>
      </c>
      <c r="D5" s="2">
        <v>0.21242564153879215</v>
      </c>
      <c r="E5" s="2">
        <v>0.73217321874984176</v>
      </c>
      <c r="F5" s="3">
        <f t="shared" si="0"/>
        <v>1</v>
      </c>
      <c r="G5" s="23">
        <v>17</v>
      </c>
    </row>
    <row r="6" spans="1:7" s="29" customFormat="1" x14ac:dyDescent="0.2">
      <c r="A6" s="29" t="s">
        <v>22</v>
      </c>
      <c r="B6" s="30">
        <v>8.0112737558179117E-2</v>
      </c>
      <c r="C6" s="30">
        <v>1.5356956609701745E-2</v>
      </c>
      <c r="D6" s="30">
        <v>0.41425834292429586</v>
      </c>
      <c r="E6" s="30">
        <v>0.49027196290782338</v>
      </c>
      <c r="F6" s="31">
        <f t="shared" si="0"/>
        <v>1</v>
      </c>
      <c r="G6" s="32">
        <v>8</v>
      </c>
    </row>
    <row r="7" spans="1:7" s="25" customFormat="1" x14ac:dyDescent="0.2">
      <c r="A7" s="25" t="s">
        <v>23</v>
      </c>
      <c r="B7" s="26">
        <v>0.55787416422928249</v>
      </c>
      <c r="C7" s="26">
        <v>8.5177789602389489E-2</v>
      </c>
      <c r="D7" s="26">
        <v>0.10111786815378739</v>
      </c>
      <c r="E7" s="26">
        <v>0.25583017801454061</v>
      </c>
      <c r="F7" s="27">
        <f t="shared" si="0"/>
        <v>1</v>
      </c>
      <c r="G7" s="28">
        <v>7</v>
      </c>
    </row>
    <row r="8" spans="1:7" x14ac:dyDescent="0.2">
      <c r="A8" t="s">
        <v>24</v>
      </c>
      <c r="B8" s="2">
        <v>1.297959896920518E-2</v>
      </c>
      <c r="C8" s="2">
        <v>0.64519454615248129</v>
      </c>
      <c r="D8" s="2">
        <v>0.3418504733542348</v>
      </c>
      <c r="E8" s="2">
        <v>-2.4618475921173971E-5</v>
      </c>
      <c r="F8" s="3">
        <f t="shared" si="0"/>
        <v>1.0000000000000002</v>
      </c>
      <c r="G8" s="23">
        <v>21</v>
      </c>
    </row>
    <row r="9" spans="1:7" s="29" customFormat="1" x14ac:dyDescent="0.2">
      <c r="A9" s="29" t="s">
        <v>25</v>
      </c>
      <c r="B9" s="30">
        <v>6.7005215275899754E-2</v>
      </c>
      <c r="C9" s="30">
        <v>1.4538994579256415E-2</v>
      </c>
      <c r="D9" s="30">
        <v>0.26103554457456096</v>
      </c>
      <c r="E9" s="30">
        <v>0.65742024557028289</v>
      </c>
      <c r="F9" s="31">
        <f t="shared" si="0"/>
        <v>1</v>
      </c>
      <c r="G9" s="32">
        <v>8</v>
      </c>
    </row>
    <row r="10" spans="1:7" x14ac:dyDescent="0.2">
      <c r="A10" t="s">
        <v>26</v>
      </c>
      <c r="B10" s="2">
        <v>2.5960355778026118E-4</v>
      </c>
      <c r="C10" s="2">
        <v>3.6629367415093886E-2</v>
      </c>
      <c r="D10" s="2">
        <v>0.31603152869489093</v>
      </c>
      <c r="E10" s="2">
        <v>0.64707950033223494</v>
      </c>
      <c r="F10" s="3">
        <f t="shared" si="0"/>
        <v>1</v>
      </c>
      <c r="G10" s="23">
        <v>15</v>
      </c>
    </row>
    <row r="11" spans="1:7" s="29" customFormat="1" x14ac:dyDescent="0.2">
      <c r="A11" s="29" t="s">
        <v>27</v>
      </c>
      <c r="B11" s="30">
        <v>3.8811964996131666E-5</v>
      </c>
      <c r="C11" s="30">
        <v>8.5013908223510778E-2</v>
      </c>
      <c r="D11" s="30">
        <v>0.35943373808809798</v>
      </c>
      <c r="E11" s="30">
        <v>0.55551354172339518</v>
      </c>
      <c r="F11" s="31">
        <f t="shared" si="0"/>
        <v>1</v>
      </c>
      <c r="G11" s="32">
        <v>14</v>
      </c>
    </row>
    <row r="12" spans="1:7" x14ac:dyDescent="0.2">
      <c r="A12" t="s">
        <v>28</v>
      </c>
      <c r="B12" s="2">
        <v>8.0322499996820634E-5</v>
      </c>
      <c r="C12" s="2">
        <v>0.39851212067998304</v>
      </c>
      <c r="D12" s="2">
        <v>2.4991432766703698E-2</v>
      </c>
      <c r="E12" s="2">
        <v>0.57641612405331644</v>
      </c>
      <c r="F12" s="3">
        <f t="shared" si="0"/>
        <v>1</v>
      </c>
      <c r="G12" s="23">
        <v>18</v>
      </c>
    </row>
    <row r="13" spans="1:7" s="29" customFormat="1" x14ac:dyDescent="0.2">
      <c r="A13" s="29" t="s">
        <v>29</v>
      </c>
      <c r="B13" s="30">
        <v>4.5494188161758129E-5</v>
      </c>
      <c r="C13" s="30">
        <v>9.5287447413399829E-3</v>
      </c>
      <c r="D13" s="30">
        <v>5.6699441259360936E-7</v>
      </c>
      <c r="E13" s="30">
        <v>0.99042519407608565</v>
      </c>
      <c r="F13" s="31">
        <f t="shared" si="0"/>
        <v>1</v>
      </c>
      <c r="G13" s="32">
        <v>30</v>
      </c>
    </row>
    <row r="14" spans="1:7" s="29" customFormat="1" x14ac:dyDescent="0.2">
      <c r="A14" s="29" t="s">
        <v>30</v>
      </c>
      <c r="B14" s="30">
        <v>5.4633169675272097E-2</v>
      </c>
      <c r="C14" s="30">
        <v>2.2687373545158401E-2</v>
      </c>
      <c r="D14" s="30">
        <v>0.33065849273216102</v>
      </c>
      <c r="E14" s="30">
        <v>0.592020964047409</v>
      </c>
      <c r="F14" s="31">
        <f t="shared" si="0"/>
        <v>1.0000000000000004</v>
      </c>
      <c r="G14" s="32">
        <v>11</v>
      </c>
    </row>
    <row r="15" spans="1:7" s="29" customFormat="1" x14ac:dyDescent="0.2">
      <c r="A15" s="29" t="s">
        <v>31</v>
      </c>
      <c r="B15" s="30">
        <v>0.15748526577428065</v>
      </c>
      <c r="C15" s="30">
        <v>5.2960158996627607E-2</v>
      </c>
      <c r="D15" s="30">
        <v>0.32796408710006281</v>
      </c>
      <c r="E15" s="30">
        <v>0.46159048812902903</v>
      </c>
      <c r="F15" s="31">
        <f t="shared" si="0"/>
        <v>1</v>
      </c>
      <c r="G15" s="32">
        <v>15</v>
      </c>
    </row>
    <row r="16" spans="1:7" s="29" customFormat="1" x14ac:dyDescent="0.2">
      <c r="A16" s="29" t="s">
        <v>32</v>
      </c>
      <c r="B16" s="30">
        <v>7.8399059839140861E-2</v>
      </c>
      <c r="C16" s="30">
        <v>-5.8398694731363131E-10</v>
      </c>
      <c r="D16" s="30">
        <v>0.26865044922418779</v>
      </c>
      <c r="E16" s="30">
        <v>0.65295049152065832</v>
      </c>
      <c r="F16" s="31">
        <f t="shared" si="0"/>
        <v>1</v>
      </c>
      <c r="G16" s="32">
        <v>8</v>
      </c>
    </row>
    <row r="17" spans="1:7" s="29" customFormat="1" x14ac:dyDescent="0.2">
      <c r="A17" s="29" t="s">
        <v>33</v>
      </c>
      <c r="B17" s="30">
        <v>0.66762059666886309</v>
      </c>
      <c r="C17" s="30">
        <v>0.11110449975789675</v>
      </c>
      <c r="D17" s="30">
        <v>0.10945166171061692</v>
      </c>
      <c r="E17" s="30">
        <v>0.11182324186262332</v>
      </c>
      <c r="F17" s="31">
        <f t="shared" si="0"/>
        <v>1</v>
      </c>
      <c r="G17" s="32">
        <v>12</v>
      </c>
    </row>
  </sheetData>
  <mergeCells count="1">
    <mergeCell ref="B1:E1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7" workbookViewId="0">
      <selection activeCell="C33" sqref="C33"/>
    </sheetView>
  </sheetViews>
  <sheetFormatPr baseColWidth="10" defaultColWidth="8.83203125" defaultRowHeight="15" x14ac:dyDescent="0.2"/>
  <cols>
    <col min="4" max="4" width="10.83203125" style="4" bestFit="1" customWidth="1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 x14ac:dyDescent="0.2">
      <c r="B3">
        <v>0</v>
      </c>
      <c r="C3">
        <v>0.06</v>
      </c>
      <c r="D3" s="4">
        <v>500000</v>
      </c>
      <c r="E3">
        <f>D3*C3</f>
        <v>30000</v>
      </c>
      <c r="G3" s="22">
        <f>E3/$E$18</f>
        <v>0.12406947890818859</v>
      </c>
      <c r="H3">
        <v>0.13</v>
      </c>
      <c r="I3">
        <f>C3</f>
        <v>0.06</v>
      </c>
    </row>
    <row r="4" spans="1:10" x14ac:dyDescent="0.2">
      <c r="B4">
        <v>1</v>
      </c>
      <c r="C4">
        <v>0.06</v>
      </c>
      <c r="D4" s="4">
        <v>550000</v>
      </c>
      <c r="E4">
        <f t="shared" ref="E4:E17" si="0">D4*C4</f>
        <v>33000</v>
      </c>
      <c r="G4" s="22">
        <f t="shared" ref="G4:G17" si="1">E4/$E$18</f>
        <v>0.13647642679900746</v>
      </c>
      <c r="H4">
        <v>0.13</v>
      </c>
      <c r="I4">
        <f>C4+I3</f>
        <v>0.12</v>
      </c>
    </row>
    <row r="5" spans="1:10" x14ac:dyDescent="0.2">
      <c r="B5">
        <v>2</v>
      </c>
      <c r="C5">
        <v>0.1</v>
      </c>
      <c r="D5" s="4">
        <v>300000</v>
      </c>
      <c r="E5">
        <f t="shared" si="0"/>
        <v>30000</v>
      </c>
      <c r="G5" s="22">
        <f t="shared" si="1"/>
        <v>0.12406947890818859</v>
      </c>
      <c r="H5">
        <v>0.12</v>
      </c>
      <c r="I5">
        <f t="shared" ref="I5:I17" si="2">C5+I4</f>
        <v>0.22</v>
      </c>
    </row>
    <row r="6" spans="1:10" x14ac:dyDescent="0.2">
      <c r="B6">
        <v>3</v>
      </c>
      <c r="C6">
        <v>0.13</v>
      </c>
      <c r="D6" s="4">
        <v>190000</v>
      </c>
      <c r="E6">
        <f t="shared" si="0"/>
        <v>24700</v>
      </c>
      <c r="G6" s="22">
        <f t="shared" si="1"/>
        <v>0.10215053763440861</v>
      </c>
      <c r="H6">
        <v>0.1</v>
      </c>
      <c r="I6">
        <f t="shared" si="2"/>
        <v>0.35</v>
      </c>
    </row>
    <row r="7" spans="1:10" x14ac:dyDescent="0.2">
      <c r="B7">
        <v>4</v>
      </c>
      <c r="C7">
        <v>0.09</v>
      </c>
      <c r="D7" s="4">
        <v>250000</v>
      </c>
      <c r="E7">
        <f t="shared" si="0"/>
        <v>22500</v>
      </c>
      <c r="G7" s="22">
        <f t="shared" si="1"/>
        <v>9.3052109181141443E-2</v>
      </c>
      <c r="H7">
        <v>0.1</v>
      </c>
      <c r="I7">
        <f t="shared" si="2"/>
        <v>0.43999999999999995</v>
      </c>
    </row>
    <row r="8" spans="1:10" x14ac:dyDescent="0.2">
      <c r="B8">
        <v>5</v>
      </c>
      <c r="C8">
        <v>0.03</v>
      </c>
      <c r="D8" s="4">
        <v>750000</v>
      </c>
      <c r="E8">
        <f t="shared" si="0"/>
        <v>22500</v>
      </c>
      <c r="G8" s="22">
        <f t="shared" si="1"/>
        <v>9.3052109181141443E-2</v>
      </c>
      <c r="H8">
        <v>0.09</v>
      </c>
      <c r="I8">
        <f t="shared" si="2"/>
        <v>0.47</v>
      </c>
    </row>
    <row r="9" spans="1:10" x14ac:dyDescent="0.2">
      <c r="B9">
        <v>6</v>
      </c>
      <c r="C9">
        <v>0.08</v>
      </c>
      <c r="D9" s="4">
        <v>250000</v>
      </c>
      <c r="E9">
        <f t="shared" si="0"/>
        <v>20000</v>
      </c>
      <c r="G9" s="22">
        <f t="shared" si="1"/>
        <v>8.2712985938792394E-2</v>
      </c>
      <c r="H9">
        <v>0.09</v>
      </c>
      <c r="I9">
        <f t="shared" si="2"/>
        <v>0.54999999999999993</v>
      </c>
    </row>
    <row r="10" spans="1:10" x14ac:dyDescent="0.2">
      <c r="B10">
        <v>7</v>
      </c>
      <c r="C10">
        <v>0.13</v>
      </c>
      <c r="D10" s="4">
        <v>110000</v>
      </c>
      <c r="E10">
        <f t="shared" si="0"/>
        <v>14300</v>
      </c>
      <c r="G10" s="22">
        <f t="shared" si="1"/>
        <v>5.9139784946236562E-2</v>
      </c>
      <c r="H10">
        <v>0.05</v>
      </c>
      <c r="I10">
        <f t="shared" si="2"/>
        <v>0.67999999999999994</v>
      </c>
    </row>
    <row r="11" spans="1:10" x14ac:dyDescent="0.2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3.3085194375516956E-2</v>
      </c>
      <c r="H11">
        <v>0.04</v>
      </c>
      <c r="I11">
        <f t="shared" si="2"/>
        <v>0.72</v>
      </c>
    </row>
    <row r="12" spans="1:10" x14ac:dyDescent="0.2">
      <c r="B12">
        <v>9</v>
      </c>
      <c r="C12">
        <v>0.04</v>
      </c>
      <c r="D12" s="4">
        <v>250000</v>
      </c>
      <c r="E12">
        <f t="shared" si="0"/>
        <v>10000</v>
      </c>
      <c r="G12" s="22">
        <f t="shared" si="1"/>
        <v>4.1356492969396197E-2</v>
      </c>
      <c r="H12">
        <v>0.04</v>
      </c>
      <c r="I12">
        <f t="shared" si="2"/>
        <v>0.76</v>
      </c>
    </row>
    <row r="13" spans="1:10" x14ac:dyDescent="0.2">
      <c r="B13">
        <v>10</v>
      </c>
      <c r="C13">
        <v>0.1</v>
      </c>
      <c r="D13" s="4">
        <v>100000</v>
      </c>
      <c r="E13">
        <f t="shared" si="0"/>
        <v>10000</v>
      </c>
      <c r="G13" s="22">
        <f t="shared" si="1"/>
        <v>4.1356492969396197E-2</v>
      </c>
      <c r="H13">
        <v>0.03</v>
      </c>
      <c r="I13">
        <f t="shared" si="2"/>
        <v>0.86</v>
      </c>
    </row>
    <row r="14" spans="1:10" x14ac:dyDescent="0.2">
      <c r="B14">
        <v>11</v>
      </c>
      <c r="C14">
        <v>0.06</v>
      </c>
      <c r="D14" s="4">
        <v>105000</v>
      </c>
      <c r="E14">
        <f t="shared" si="0"/>
        <v>6300</v>
      </c>
      <c r="G14" s="22">
        <f t="shared" si="1"/>
        <v>2.6054590570719603E-2</v>
      </c>
      <c r="H14">
        <v>0.03</v>
      </c>
      <c r="I14">
        <f t="shared" si="2"/>
        <v>0.91999999999999993</v>
      </c>
    </row>
    <row r="15" spans="1:10" x14ac:dyDescent="0.2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1.9851116625310174E-2</v>
      </c>
      <c r="H15">
        <v>0.02</v>
      </c>
      <c r="I15">
        <f t="shared" si="2"/>
        <v>0.96</v>
      </c>
    </row>
    <row r="16" spans="1:10" x14ac:dyDescent="0.2">
      <c r="B16">
        <v>13</v>
      </c>
      <c r="C16">
        <v>0.03</v>
      </c>
      <c r="D16" s="4">
        <v>130000</v>
      </c>
      <c r="E16">
        <f t="shared" si="0"/>
        <v>3900</v>
      </c>
      <c r="G16" s="22">
        <f t="shared" si="1"/>
        <v>1.6129032258064516E-2</v>
      </c>
      <c r="H16">
        <v>0.02</v>
      </c>
      <c r="I16">
        <f t="shared" si="2"/>
        <v>0.99</v>
      </c>
      <c r="J16" t="s">
        <v>45</v>
      </c>
    </row>
    <row r="17" spans="1:9" x14ac:dyDescent="0.2">
      <c r="B17">
        <v>14</v>
      </c>
      <c r="C17">
        <v>0.01</v>
      </c>
      <c r="D17" s="4">
        <v>180000</v>
      </c>
      <c r="E17">
        <f t="shared" si="0"/>
        <v>1800</v>
      </c>
      <c r="G17" s="22">
        <f t="shared" si="1"/>
        <v>7.4441687344913151E-3</v>
      </c>
      <c r="H17">
        <v>0.01</v>
      </c>
      <c r="I17">
        <f t="shared" si="2"/>
        <v>1</v>
      </c>
    </row>
    <row r="18" spans="1:9" x14ac:dyDescent="0.2">
      <c r="C18">
        <f>SUM(C3:C17)</f>
        <v>1</v>
      </c>
      <c r="E18">
        <f>SUM(E3:E17)</f>
        <v>241800</v>
      </c>
      <c r="G18" s="22">
        <f>SUM(G3:G17)</f>
        <v>0.99999999999999989</v>
      </c>
      <c r="H18">
        <f>SUM(H3:H17)</f>
        <v>1</v>
      </c>
    </row>
    <row r="19" spans="1:9" x14ac:dyDescent="0.2">
      <c r="G19" s="22"/>
    </row>
    <row r="20" spans="1:9" x14ac:dyDescent="0.2">
      <c r="A20" t="s">
        <v>82</v>
      </c>
      <c r="B20" s="3">
        <v>0.4</v>
      </c>
      <c r="G20" s="22"/>
    </row>
    <row r="21" spans="1:9" x14ac:dyDescent="0.2">
      <c r="A21">
        <v>15</v>
      </c>
      <c r="B21">
        <f>0.4*A21</f>
        <v>6</v>
      </c>
      <c r="G21" s="22"/>
    </row>
    <row r="23" spans="1:9" x14ac:dyDescent="0.2">
      <c r="A23" t="s">
        <v>77</v>
      </c>
    </row>
    <row r="24" spans="1:9" x14ac:dyDescent="0.2">
      <c r="B24" t="s">
        <v>59</v>
      </c>
      <c r="C24" t="s">
        <v>40</v>
      </c>
      <c r="D24" s="4" t="s">
        <v>84</v>
      </c>
      <c r="E24" t="s">
        <v>43</v>
      </c>
      <c r="G24" s="22" t="s">
        <v>42</v>
      </c>
      <c r="H24" t="s">
        <v>81</v>
      </c>
      <c r="I24" t="s">
        <v>90</v>
      </c>
    </row>
    <row r="25" spans="1:9" x14ac:dyDescent="0.2">
      <c r="B25">
        <v>0</v>
      </c>
      <c r="C25">
        <v>0.25</v>
      </c>
      <c r="D25" s="4">
        <v>5000</v>
      </c>
      <c r="E25">
        <f>D25*C25</f>
        <v>1250</v>
      </c>
      <c r="G25" s="22">
        <f>E25/$E$40</f>
        <v>0.13196093956188967</v>
      </c>
      <c r="H25">
        <v>0.13</v>
      </c>
      <c r="I25">
        <f>C25</f>
        <v>0.25</v>
      </c>
    </row>
    <row r="26" spans="1:9" x14ac:dyDescent="0.2">
      <c r="B26">
        <v>1</v>
      </c>
      <c r="C26">
        <v>0.15</v>
      </c>
      <c r="D26" s="4">
        <v>7500</v>
      </c>
      <c r="E26">
        <f t="shared" ref="E26:E39" si="3">D26*C26</f>
        <v>1125</v>
      </c>
      <c r="G26" s="22">
        <f t="shared" ref="G26:G39" si="4">E26/$E$40</f>
        <v>0.11876484560570071</v>
      </c>
      <c r="H26">
        <v>0.13</v>
      </c>
      <c r="I26">
        <f>C26+I25</f>
        <v>0.4</v>
      </c>
    </row>
    <row r="27" spans="1:9" x14ac:dyDescent="0.2">
      <c r="B27">
        <v>2</v>
      </c>
      <c r="C27">
        <v>0.23</v>
      </c>
      <c r="D27" s="4">
        <v>5000</v>
      </c>
      <c r="E27">
        <f t="shared" si="3"/>
        <v>1150</v>
      </c>
      <c r="G27" s="22">
        <f t="shared" si="4"/>
        <v>0.1214040643969385</v>
      </c>
      <c r="H27">
        <v>0.12</v>
      </c>
      <c r="I27">
        <f t="shared" ref="I27:I39" si="5">C27+I26</f>
        <v>0.63</v>
      </c>
    </row>
    <row r="28" spans="1:9" x14ac:dyDescent="0.2">
      <c r="B28">
        <v>3</v>
      </c>
      <c r="C28">
        <v>0.14000000000000001</v>
      </c>
      <c r="D28" s="4">
        <v>6900</v>
      </c>
      <c r="E28">
        <f t="shared" si="3"/>
        <v>966.00000000000011</v>
      </c>
      <c r="G28" s="22">
        <f t="shared" si="4"/>
        <v>0.10197941409342835</v>
      </c>
      <c r="H28">
        <v>0.1</v>
      </c>
      <c r="I28">
        <f t="shared" si="5"/>
        <v>0.77</v>
      </c>
    </row>
    <row r="29" spans="1:9" x14ac:dyDescent="0.2">
      <c r="B29">
        <v>4</v>
      </c>
      <c r="C29">
        <v>0.156</v>
      </c>
      <c r="D29" s="4">
        <v>5500</v>
      </c>
      <c r="E29">
        <f t="shared" si="3"/>
        <v>858</v>
      </c>
      <c r="G29" s="22">
        <f t="shared" si="4"/>
        <v>9.0577988915281071E-2</v>
      </c>
      <c r="H29">
        <v>0.1</v>
      </c>
      <c r="I29">
        <f t="shared" si="5"/>
        <v>0.92600000000000005</v>
      </c>
    </row>
    <row r="30" spans="1:9" x14ac:dyDescent="0.2">
      <c r="B30">
        <v>5</v>
      </c>
      <c r="C30">
        <v>1.4999999999999999E-2</v>
      </c>
      <c r="D30" s="4">
        <v>60500</v>
      </c>
      <c r="E30">
        <f t="shared" si="3"/>
        <v>907.5</v>
      </c>
      <c r="G30" s="22">
        <f t="shared" si="4"/>
        <v>9.5803642121931903E-2</v>
      </c>
      <c r="H30">
        <v>0.09</v>
      </c>
      <c r="I30">
        <f t="shared" si="5"/>
        <v>0.94100000000000006</v>
      </c>
    </row>
    <row r="31" spans="1:9" x14ac:dyDescent="0.2">
      <c r="B31">
        <v>6</v>
      </c>
      <c r="C31">
        <v>1.7000000000000001E-2</v>
      </c>
      <c r="D31" s="4">
        <v>45000</v>
      </c>
      <c r="E31">
        <f t="shared" si="3"/>
        <v>765</v>
      </c>
      <c r="G31" s="22">
        <f t="shared" si="4"/>
        <v>8.076009501187649E-2</v>
      </c>
      <c r="H31">
        <v>0.09</v>
      </c>
      <c r="I31">
        <f t="shared" si="5"/>
        <v>0.95800000000000007</v>
      </c>
    </row>
    <row r="32" spans="1:9" x14ac:dyDescent="0.2">
      <c r="B32">
        <v>7</v>
      </c>
      <c r="C32">
        <v>0.01</v>
      </c>
      <c r="D32" s="4">
        <v>40000</v>
      </c>
      <c r="E32">
        <f t="shared" si="3"/>
        <v>400</v>
      </c>
      <c r="G32" s="22">
        <f t="shared" si="4"/>
        <v>4.2227500659804698E-2</v>
      </c>
      <c r="H32">
        <v>0.05</v>
      </c>
      <c r="I32">
        <f t="shared" si="5"/>
        <v>0.96800000000000008</v>
      </c>
    </row>
    <row r="33" spans="2:9" x14ac:dyDescent="0.2">
      <c r="B33">
        <v>8</v>
      </c>
      <c r="C33">
        <v>5.0000000000000001E-3</v>
      </c>
      <c r="D33" s="4">
        <v>80000</v>
      </c>
      <c r="E33">
        <f t="shared" si="3"/>
        <v>400</v>
      </c>
      <c r="G33" s="22">
        <f t="shared" si="4"/>
        <v>4.2227500659804698E-2</v>
      </c>
      <c r="H33">
        <v>0.04</v>
      </c>
      <c r="I33">
        <f t="shared" si="5"/>
        <v>0.97300000000000009</v>
      </c>
    </row>
    <row r="34" spans="2:9" x14ac:dyDescent="0.2">
      <c r="B34">
        <v>9</v>
      </c>
      <c r="C34">
        <v>6.0000000000000001E-3</v>
      </c>
      <c r="D34" s="4">
        <v>65000</v>
      </c>
      <c r="E34">
        <f t="shared" si="3"/>
        <v>390</v>
      </c>
      <c r="G34" s="22">
        <f t="shared" si="4"/>
        <v>4.1171813143309581E-2</v>
      </c>
      <c r="H34">
        <v>0.04</v>
      </c>
      <c r="I34">
        <f t="shared" si="5"/>
        <v>0.97900000000000009</v>
      </c>
    </row>
    <row r="35" spans="2:9" x14ac:dyDescent="0.2">
      <c r="B35">
        <v>10</v>
      </c>
      <c r="C35">
        <v>4.0000000000000001E-3</v>
      </c>
      <c r="D35" s="4">
        <v>90000</v>
      </c>
      <c r="E35">
        <f t="shared" si="3"/>
        <v>360</v>
      </c>
      <c r="G35" s="22">
        <f t="shared" si="4"/>
        <v>3.800475059382423E-2</v>
      </c>
      <c r="H35">
        <v>0.03</v>
      </c>
      <c r="I35">
        <f t="shared" si="5"/>
        <v>0.9830000000000001</v>
      </c>
    </row>
    <row r="36" spans="2:9" x14ac:dyDescent="0.2">
      <c r="B36">
        <v>11</v>
      </c>
      <c r="C36">
        <v>4.0000000000000001E-3</v>
      </c>
      <c r="D36" s="4">
        <v>60500</v>
      </c>
      <c r="E36">
        <f t="shared" si="3"/>
        <v>242</v>
      </c>
      <c r="G36" s="22">
        <f t="shared" si="4"/>
        <v>2.5547637899181842E-2</v>
      </c>
      <c r="H36">
        <v>0.03</v>
      </c>
      <c r="I36">
        <f t="shared" si="5"/>
        <v>0.9870000000000001</v>
      </c>
    </row>
    <row r="37" spans="2:9" x14ac:dyDescent="0.2">
      <c r="B37">
        <v>12</v>
      </c>
      <c r="C37">
        <v>6.0000000000000001E-3</v>
      </c>
      <c r="D37" s="4">
        <v>42000</v>
      </c>
      <c r="E37">
        <f t="shared" si="3"/>
        <v>252</v>
      </c>
      <c r="G37" s="22">
        <f t="shared" si="4"/>
        <v>2.6603325415676959E-2</v>
      </c>
      <c r="H37">
        <v>0.02</v>
      </c>
      <c r="I37">
        <f t="shared" si="5"/>
        <v>0.9930000000000001</v>
      </c>
    </row>
    <row r="38" spans="2:9" x14ac:dyDescent="0.2">
      <c r="B38">
        <v>13</v>
      </c>
      <c r="C38">
        <v>5.0000000000000001E-3</v>
      </c>
      <c r="D38" s="4">
        <v>53000</v>
      </c>
      <c r="E38">
        <f t="shared" si="3"/>
        <v>265</v>
      </c>
      <c r="G38" s="22">
        <f t="shared" si="4"/>
        <v>2.7975719187120614E-2</v>
      </c>
      <c r="H38">
        <v>0.02</v>
      </c>
      <c r="I38">
        <f t="shared" si="5"/>
        <v>0.99800000000000011</v>
      </c>
    </row>
    <row r="39" spans="2:9" x14ac:dyDescent="0.2">
      <c r="B39">
        <v>14</v>
      </c>
      <c r="C39">
        <v>2E-3</v>
      </c>
      <c r="D39" s="4">
        <v>71000</v>
      </c>
      <c r="E39">
        <f t="shared" si="3"/>
        <v>142</v>
      </c>
      <c r="G39" s="22">
        <f t="shared" si="4"/>
        <v>1.4990762734230667E-2</v>
      </c>
      <c r="H39">
        <v>0.01</v>
      </c>
      <c r="I39">
        <f t="shared" si="5"/>
        <v>1</v>
      </c>
    </row>
    <row r="40" spans="2:9" x14ac:dyDescent="0.2">
      <c r="C40">
        <f>SUM(C25:C39)</f>
        <v>1</v>
      </c>
      <c r="E40">
        <f>SUM(E25:E39)</f>
        <v>9472.5</v>
      </c>
      <c r="G40" s="22">
        <f>SUM(G25:G39)</f>
        <v>1</v>
      </c>
      <c r="H40">
        <f>SUM(H25:H39)</f>
        <v>1</v>
      </c>
    </row>
  </sheetData>
  <sortState ref="G3:I18">
    <sortCondition descending="1"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4" workbookViewId="0">
      <selection activeCell="C25" sqref="C25"/>
    </sheetView>
  </sheetViews>
  <sheetFormatPr baseColWidth="10" defaultColWidth="8.83203125" defaultRowHeight="15" x14ac:dyDescent="0.2"/>
  <cols>
    <col min="4" max="4" width="10.83203125" style="4" bestFit="1" customWidth="1"/>
  </cols>
  <sheetData>
    <row r="1" spans="1:9" x14ac:dyDescent="0.2">
      <c r="A1" t="s">
        <v>48</v>
      </c>
    </row>
    <row r="2" spans="1:9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 x14ac:dyDescent="0.2">
      <c r="B3">
        <v>0</v>
      </c>
      <c r="C3">
        <v>0.11</v>
      </c>
      <c r="D3" s="4">
        <v>200000</v>
      </c>
      <c r="E3">
        <f>D3*C3</f>
        <v>22000</v>
      </c>
      <c r="G3" s="22">
        <f>E3/$E$18</f>
        <v>0.10582010582010581</v>
      </c>
      <c r="H3">
        <v>0.12</v>
      </c>
      <c r="I3">
        <f>C3</f>
        <v>0.11</v>
      </c>
    </row>
    <row r="4" spans="1:9" x14ac:dyDescent="0.2">
      <c r="B4">
        <v>1</v>
      </c>
      <c r="C4">
        <v>0.03</v>
      </c>
      <c r="D4" s="4">
        <v>650000</v>
      </c>
      <c r="E4">
        <f t="shared" ref="E4:E17" si="0">D4*C4</f>
        <v>19500</v>
      </c>
      <c r="G4" s="22">
        <f t="shared" ref="G4:G18" si="1">E4/$E$18</f>
        <v>9.3795093795093792E-2</v>
      </c>
      <c r="H4">
        <v>0.1</v>
      </c>
      <c r="I4">
        <f>C4+I3</f>
        <v>0.14000000000000001</v>
      </c>
    </row>
    <row r="5" spans="1:9" x14ac:dyDescent="0.2">
      <c r="B5">
        <v>2</v>
      </c>
      <c r="C5">
        <v>0.06</v>
      </c>
      <c r="D5" s="4">
        <v>360000</v>
      </c>
      <c r="E5">
        <f t="shared" si="0"/>
        <v>21600</v>
      </c>
      <c r="G5" s="22">
        <f t="shared" si="1"/>
        <v>0.1038961038961039</v>
      </c>
      <c r="H5">
        <v>0.1</v>
      </c>
      <c r="I5">
        <f t="shared" ref="I5:I17" si="2">C5+I4</f>
        <v>0.2</v>
      </c>
    </row>
    <row r="6" spans="1:9" x14ac:dyDescent="0.2">
      <c r="B6">
        <v>3</v>
      </c>
      <c r="C6">
        <v>0.1</v>
      </c>
      <c r="D6" s="4">
        <v>190000</v>
      </c>
      <c r="E6">
        <f t="shared" si="0"/>
        <v>19000</v>
      </c>
      <c r="G6" s="22">
        <f t="shared" si="1"/>
        <v>9.1390091390091396E-2</v>
      </c>
      <c r="H6">
        <v>0.09</v>
      </c>
      <c r="I6">
        <f t="shared" si="2"/>
        <v>0.30000000000000004</v>
      </c>
    </row>
    <row r="7" spans="1:9" x14ac:dyDescent="0.2">
      <c r="B7">
        <v>4</v>
      </c>
      <c r="C7">
        <v>0.08</v>
      </c>
      <c r="D7" s="4">
        <v>250000</v>
      </c>
      <c r="E7">
        <f t="shared" si="0"/>
        <v>20000</v>
      </c>
      <c r="G7" s="22">
        <f t="shared" si="1"/>
        <v>9.6200096200096202E-2</v>
      </c>
      <c r="H7">
        <v>0.09</v>
      </c>
      <c r="I7">
        <f t="shared" si="2"/>
        <v>0.38000000000000006</v>
      </c>
    </row>
    <row r="8" spans="1:9" x14ac:dyDescent="0.2">
      <c r="B8">
        <v>5</v>
      </c>
      <c r="C8">
        <v>0.05</v>
      </c>
      <c r="D8" s="4">
        <v>350000</v>
      </c>
      <c r="E8">
        <f t="shared" si="0"/>
        <v>17500</v>
      </c>
      <c r="G8" s="22">
        <f t="shared" si="1"/>
        <v>8.4175084175084181E-2</v>
      </c>
      <c r="H8">
        <v>0.08</v>
      </c>
      <c r="I8">
        <f t="shared" si="2"/>
        <v>0.43000000000000005</v>
      </c>
    </row>
    <row r="9" spans="1:9" x14ac:dyDescent="0.2">
      <c r="B9">
        <v>6</v>
      </c>
      <c r="C9">
        <v>0.1</v>
      </c>
      <c r="D9" s="4">
        <v>150000</v>
      </c>
      <c r="E9">
        <f t="shared" si="0"/>
        <v>15000</v>
      </c>
      <c r="G9" s="22">
        <f t="shared" si="1"/>
        <v>7.2150072150072145E-2</v>
      </c>
      <c r="H9">
        <v>0.08</v>
      </c>
      <c r="I9">
        <f t="shared" si="2"/>
        <v>0.53</v>
      </c>
    </row>
    <row r="10" spans="1:9" x14ac:dyDescent="0.2">
      <c r="B10">
        <v>7</v>
      </c>
      <c r="C10">
        <v>0.15</v>
      </c>
      <c r="D10" s="4">
        <v>110000</v>
      </c>
      <c r="E10">
        <f t="shared" si="0"/>
        <v>16500</v>
      </c>
      <c r="G10" s="22">
        <f t="shared" si="1"/>
        <v>7.9365079365079361E-2</v>
      </c>
      <c r="H10">
        <v>0.08</v>
      </c>
      <c r="I10">
        <f t="shared" si="2"/>
        <v>0.68</v>
      </c>
    </row>
    <row r="11" spans="1:9" x14ac:dyDescent="0.2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3.8480038480038482E-2</v>
      </c>
      <c r="H11">
        <v>0.06</v>
      </c>
      <c r="I11">
        <f t="shared" si="2"/>
        <v>0.72000000000000008</v>
      </c>
    </row>
    <row r="12" spans="1:9" x14ac:dyDescent="0.2">
      <c r="B12">
        <v>9</v>
      </c>
      <c r="C12">
        <v>0.04</v>
      </c>
      <c r="D12" s="4">
        <v>250000</v>
      </c>
      <c r="E12">
        <f t="shared" si="0"/>
        <v>10000</v>
      </c>
      <c r="G12" s="22">
        <f t="shared" si="1"/>
        <v>4.8100048100048101E-2</v>
      </c>
      <c r="H12">
        <v>0.06</v>
      </c>
      <c r="I12">
        <f t="shared" si="2"/>
        <v>0.76000000000000012</v>
      </c>
    </row>
    <row r="13" spans="1:9" x14ac:dyDescent="0.2">
      <c r="B13">
        <v>10</v>
      </c>
      <c r="C13">
        <v>0.1</v>
      </c>
      <c r="D13" s="4">
        <v>100000</v>
      </c>
      <c r="E13">
        <f t="shared" si="0"/>
        <v>10000</v>
      </c>
      <c r="G13" s="22">
        <f t="shared" si="1"/>
        <v>4.8100048100048101E-2</v>
      </c>
      <c r="H13">
        <v>0.05</v>
      </c>
      <c r="I13">
        <f t="shared" si="2"/>
        <v>0.8600000000000001</v>
      </c>
    </row>
    <row r="14" spans="1:9" x14ac:dyDescent="0.2">
      <c r="B14">
        <v>11</v>
      </c>
      <c r="C14">
        <v>0.06</v>
      </c>
      <c r="D14" s="4">
        <v>105000</v>
      </c>
      <c r="E14">
        <f t="shared" si="0"/>
        <v>6300</v>
      </c>
      <c r="G14" s="22">
        <f t="shared" si="1"/>
        <v>3.0303030303030304E-2</v>
      </c>
      <c r="H14">
        <v>0.05</v>
      </c>
      <c r="I14">
        <f t="shared" si="2"/>
        <v>0.92000000000000015</v>
      </c>
    </row>
    <row r="15" spans="1:9" x14ac:dyDescent="0.2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2.3088023088023088E-2</v>
      </c>
      <c r="H15">
        <v>0.02</v>
      </c>
      <c r="I15">
        <f t="shared" si="2"/>
        <v>0.96000000000000019</v>
      </c>
    </row>
    <row r="16" spans="1:9" x14ac:dyDescent="0.2">
      <c r="B16">
        <v>13</v>
      </c>
      <c r="C16">
        <v>0.03</v>
      </c>
      <c r="D16" s="4">
        <v>530000</v>
      </c>
      <c r="E16">
        <f t="shared" si="0"/>
        <v>15900</v>
      </c>
      <c r="G16" s="22">
        <f t="shared" si="1"/>
        <v>7.647907647907648E-2</v>
      </c>
      <c r="H16">
        <v>0.01</v>
      </c>
      <c r="I16">
        <f t="shared" si="2"/>
        <v>0.99000000000000021</v>
      </c>
    </row>
    <row r="17" spans="1:9" x14ac:dyDescent="0.2">
      <c r="B17">
        <v>14</v>
      </c>
      <c r="C17">
        <v>0.01</v>
      </c>
      <c r="D17" s="4">
        <v>180000</v>
      </c>
      <c r="E17">
        <f t="shared" si="0"/>
        <v>1800</v>
      </c>
      <c r="G17" s="22">
        <f t="shared" si="1"/>
        <v>8.658008658008658E-3</v>
      </c>
      <c r="H17">
        <v>0.01</v>
      </c>
      <c r="I17">
        <f t="shared" si="2"/>
        <v>1.0000000000000002</v>
      </c>
    </row>
    <row r="18" spans="1:9" x14ac:dyDescent="0.2">
      <c r="C18">
        <f>SUM(C3:C17)</f>
        <v>1.0000000000000002</v>
      </c>
      <c r="E18">
        <f>SUM(E3:E17)</f>
        <v>207900</v>
      </c>
      <c r="G18" s="22">
        <f t="shared" si="1"/>
        <v>1</v>
      </c>
      <c r="H18">
        <f>SUM(H3:H17)</f>
        <v>1</v>
      </c>
    </row>
    <row r="20" spans="1:9" x14ac:dyDescent="0.2">
      <c r="A20" t="s">
        <v>82</v>
      </c>
      <c r="B20" s="3">
        <v>0.4</v>
      </c>
    </row>
    <row r="21" spans="1:9" x14ac:dyDescent="0.2">
      <c r="A21">
        <v>15</v>
      </c>
      <c r="B21">
        <f>A21*0.4</f>
        <v>6</v>
      </c>
    </row>
    <row r="23" spans="1:9" x14ac:dyDescent="0.2">
      <c r="B23" t="s">
        <v>59</v>
      </c>
      <c r="C23" t="s">
        <v>40</v>
      </c>
      <c r="D23" s="4" t="s">
        <v>84</v>
      </c>
      <c r="E23" t="s">
        <v>43</v>
      </c>
      <c r="G23" s="22" t="s">
        <v>42</v>
      </c>
      <c r="H23" t="s">
        <v>81</v>
      </c>
      <c r="I23" t="s">
        <v>90</v>
      </c>
    </row>
    <row r="24" spans="1:9" x14ac:dyDescent="0.2">
      <c r="B24">
        <v>0</v>
      </c>
      <c r="C24">
        <v>0.14799999999999999</v>
      </c>
      <c r="D24" s="4">
        <v>7000</v>
      </c>
      <c r="E24">
        <f>D24*C24</f>
        <v>1036</v>
      </c>
      <c r="G24" s="22">
        <f>E24/$E$39</f>
        <v>0.1234435507893953</v>
      </c>
      <c r="H24">
        <v>0.12</v>
      </c>
      <c r="I24">
        <f>C24</f>
        <v>0.14799999999999999</v>
      </c>
    </row>
    <row r="25" spans="1:9" x14ac:dyDescent="0.2">
      <c r="B25">
        <v>1</v>
      </c>
      <c r="C25">
        <v>0.2</v>
      </c>
      <c r="D25" s="4">
        <v>4500</v>
      </c>
      <c r="E25">
        <f t="shared" ref="E25:E38" si="3">D25*C25</f>
        <v>900</v>
      </c>
      <c r="G25" s="22">
        <f t="shared" ref="G25:G38" si="4">E25/$E$39</f>
        <v>0.10723860589812333</v>
      </c>
      <c r="H25">
        <v>0.1</v>
      </c>
      <c r="I25">
        <f>C25+I24</f>
        <v>0.34799999999999998</v>
      </c>
    </row>
    <row r="26" spans="1:9" x14ac:dyDescent="0.2">
      <c r="B26">
        <v>2</v>
      </c>
      <c r="C26">
        <v>0.2</v>
      </c>
      <c r="D26" s="4">
        <v>4600</v>
      </c>
      <c r="E26">
        <f t="shared" si="3"/>
        <v>920</v>
      </c>
      <c r="G26" s="22">
        <f t="shared" si="4"/>
        <v>0.10962168602919273</v>
      </c>
      <c r="H26">
        <v>0.1</v>
      </c>
      <c r="I26">
        <f t="shared" ref="I26:I38" si="5">C26+I25</f>
        <v>0.54800000000000004</v>
      </c>
    </row>
    <row r="27" spans="1:9" x14ac:dyDescent="0.2">
      <c r="B27">
        <v>3</v>
      </c>
      <c r="C27">
        <v>0.12</v>
      </c>
      <c r="D27" s="4">
        <v>6900</v>
      </c>
      <c r="E27">
        <f t="shared" si="3"/>
        <v>828</v>
      </c>
      <c r="G27" s="22">
        <f t="shared" si="4"/>
        <v>9.8659517426273463E-2</v>
      </c>
      <c r="H27">
        <v>0.09</v>
      </c>
      <c r="I27">
        <f t="shared" si="5"/>
        <v>0.66800000000000004</v>
      </c>
    </row>
    <row r="28" spans="1:9" x14ac:dyDescent="0.2">
      <c r="B28">
        <v>4</v>
      </c>
      <c r="C28">
        <v>0.12</v>
      </c>
      <c r="D28" s="4">
        <v>5500</v>
      </c>
      <c r="E28">
        <f t="shared" si="3"/>
        <v>660</v>
      </c>
      <c r="G28" s="22">
        <f t="shared" si="4"/>
        <v>7.8641644325290444E-2</v>
      </c>
      <c r="H28">
        <v>0.09</v>
      </c>
      <c r="I28">
        <f t="shared" si="5"/>
        <v>0.78800000000000003</v>
      </c>
    </row>
    <row r="29" spans="1:9" x14ac:dyDescent="0.2">
      <c r="B29">
        <v>5</v>
      </c>
      <c r="C29">
        <v>0.14000000000000001</v>
      </c>
      <c r="D29" s="4">
        <v>5500</v>
      </c>
      <c r="E29">
        <f t="shared" si="3"/>
        <v>770.00000000000011</v>
      </c>
      <c r="G29" s="22">
        <f t="shared" si="4"/>
        <v>9.1748585046172185E-2</v>
      </c>
      <c r="H29">
        <v>0.08</v>
      </c>
      <c r="I29">
        <f t="shared" si="5"/>
        <v>0.92800000000000005</v>
      </c>
    </row>
    <row r="30" spans="1:9" x14ac:dyDescent="0.2">
      <c r="B30">
        <v>6</v>
      </c>
      <c r="C30">
        <v>1.4999999999999999E-2</v>
      </c>
      <c r="D30" s="4">
        <v>45000</v>
      </c>
      <c r="E30">
        <f t="shared" si="3"/>
        <v>675</v>
      </c>
      <c r="G30" s="22">
        <f t="shared" si="4"/>
        <v>8.0428954423592491E-2</v>
      </c>
      <c r="H30">
        <v>0.08</v>
      </c>
      <c r="I30">
        <f t="shared" si="5"/>
        <v>0.94300000000000006</v>
      </c>
    </row>
    <row r="31" spans="1:9" x14ac:dyDescent="0.2">
      <c r="B31">
        <v>7</v>
      </c>
      <c r="C31">
        <v>1.7000000000000001E-2</v>
      </c>
      <c r="D31" s="4">
        <v>39000</v>
      </c>
      <c r="E31">
        <f t="shared" si="3"/>
        <v>663</v>
      </c>
      <c r="G31" s="22">
        <f t="shared" si="4"/>
        <v>7.8999106344950845E-2</v>
      </c>
      <c r="H31">
        <v>0.08</v>
      </c>
      <c r="I31">
        <f t="shared" si="5"/>
        <v>0.96000000000000008</v>
      </c>
    </row>
    <row r="32" spans="1:9" x14ac:dyDescent="0.2">
      <c r="B32">
        <v>8</v>
      </c>
      <c r="C32">
        <v>6.0000000000000001E-3</v>
      </c>
      <c r="D32" s="4">
        <v>60000</v>
      </c>
      <c r="E32">
        <f t="shared" si="3"/>
        <v>360</v>
      </c>
      <c r="G32" s="22">
        <f t="shared" si="4"/>
        <v>4.2895442359249331E-2</v>
      </c>
      <c r="H32">
        <v>0.06</v>
      </c>
      <c r="I32">
        <f t="shared" si="5"/>
        <v>0.96600000000000008</v>
      </c>
    </row>
    <row r="33" spans="2:9" x14ac:dyDescent="0.2">
      <c r="B33">
        <v>9</v>
      </c>
      <c r="C33">
        <v>0.01</v>
      </c>
      <c r="D33" s="4">
        <v>45000</v>
      </c>
      <c r="E33">
        <f t="shared" si="3"/>
        <v>450</v>
      </c>
      <c r="G33" s="22">
        <f t="shared" si="4"/>
        <v>5.3619302949061663E-2</v>
      </c>
      <c r="H33">
        <v>0.06</v>
      </c>
      <c r="I33">
        <f t="shared" si="5"/>
        <v>0.97600000000000009</v>
      </c>
    </row>
    <row r="34" spans="2:9" x14ac:dyDescent="0.2">
      <c r="B34">
        <v>10</v>
      </c>
      <c r="C34">
        <v>6.0000000000000001E-3</v>
      </c>
      <c r="D34" s="4">
        <v>69000</v>
      </c>
      <c r="E34">
        <f t="shared" si="3"/>
        <v>414</v>
      </c>
      <c r="G34" s="22">
        <f t="shared" si="4"/>
        <v>4.9329758713136732E-2</v>
      </c>
      <c r="H34">
        <v>0.05</v>
      </c>
      <c r="I34">
        <f t="shared" si="5"/>
        <v>0.9820000000000001</v>
      </c>
    </row>
    <row r="35" spans="2:9" x14ac:dyDescent="0.2">
      <c r="B35">
        <v>11</v>
      </c>
      <c r="C35">
        <v>1.0999999999999999E-2</v>
      </c>
      <c r="D35" s="4">
        <v>30500</v>
      </c>
      <c r="E35">
        <f t="shared" si="3"/>
        <v>335.5</v>
      </c>
      <c r="G35" s="22">
        <f t="shared" si="4"/>
        <v>3.9976169198689307E-2</v>
      </c>
      <c r="H35">
        <v>0.05</v>
      </c>
      <c r="I35">
        <f t="shared" si="5"/>
        <v>0.9930000000000001</v>
      </c>
    </row>
    <row r="36" spans="2:9" x14ac:dyDescent="0.2">
      <c r="B36">
        <v>12</v>
      </c>
      <c r="C36">
        <v>5.0000000000000001E-3</v>
      </c>
      <c r="D36" s="4">
        <v>52000</v>
      </c>
      <c r="E36">
        <f t="shared" si="3"/>
        <v>260</v>
      </c>
      <c r="G36" s="22">
        <f t="shared" si="4"/>
        <v>3.0980041703902294E-2</v>
      </c>
      <c r="H36">
        <v>0.02</v>
      </c>
      <c r="I36">
        <f t="shared" si="5"/>
        <v>0.99800000000000011</v>
      </c>
    </row>
    <row r="37" spans="2:9" x14ac:dyDescent="0.2">
      <c r="B37">
        <v>13</v>
      </c>
      <c r="C37">
        <v>1E-3</v>
      </c>
      <c r="D37" s="4">
        <v>53000</v>
      </c>
      <c r="E37">
        <f t="shared" si="3"/>
        <v>53</v>
      </c>
      <c r="G37" s="22">
        <f t="shared" si="4"/>
        <v>6.315162347333929E-3</v>
      </c>
      <c r="H37">
        <v>0.01</v>
      </c>
      <c r="I37">
        <f t="shared" si="5"/>
        <v>0.99900000000000011</v>
      </c>
    </row>
    <row r="38" spans="2:9" x14ac:dyDescent="0.2">
      <c r="B38">
        <v>14</v>
      </c>
      <c r="C38">
        <v>1E-3</v>
      </c>
      <c r="D38" s="4">
        <v>68000</v>
      </c>
      <c r="E38">
        <f t="shared" si="3"/>
        <v>68</v>
      </c>
      <c r="G38" s="22">
        <f t="shared" si="4"/>
        <v>8.1024724456359842E-3</v>
      </c>
      <c r="H38">
        <v>0.01</v>
      </c>
      <c r="I38">
        <f t="shared" si="5"/>
        <v>1</v>
      </c>
    </row>
    <row r="39" spans="2:9" x14ac:dyDescent="0.2">
      <c r="C39">
        <f>SUM(C24:C38)</f>
        <v>1</v>
      </c>
      <c r="E39">
        <f>SUM(E24:E38)</f>
        <v>8392.5</v>
      </c>
      <c r="G39" s="22">
        <f>SUM(G24:G38)</f>
        <v>1</v>
      </c>
      <c r="H39">
        <f>SUM(H24:H38)</f>
        <v>1</v>
      </c>
    </row>
    <row r="40" spans="2:9" x14ac:dyDescent="0.2">
      <c r="G40" s="22" t="s">
        <v>45</v>
      </c>
    </row>
  </sheetData>
  <sortState ref="G3:I18">
    <sortCondition descending="1" ref="H1"/>
  </sortState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" workbookViewId="0">
      <selection activeCell="D56" sqref="D56"/>
    </sheetView>
  </sheetViews>
  <sheetFormatPr baseColWidth="10" defaultColWidth="11.5" defaultRowHeight="15" x14ac:dyDescent="0.2"/>
  <cols>
    <col min="4" max="4" width="11.5" style="4"/>
    <col min="7" max="7" width="11.5" style="22"/>
  </cols>
  <sheetData>
    <row r="1" spans="1:9" x14ac:dyDescent="0.2">
      <c r="A1" t="s">
        <v>48</v>
      </c>
    </row>
    <row r="2" spans="1:9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 x14ac:dyDescent="0.2">
      <c r="B3">
        <v>0</v>
      </c>
      <c r="C3">
        <v>0.19</v>
      </c>
      <c r="D3" s="4">
        <v>200000</v>
      </c>
      <c r="E3">
        <f>D3*C3</f>
        <v>38000</v>
      </c>
      <c r="G3" s="22">
        <f>E3/$E$33</f>
        <v>0.18269230769230768</v>
      </c>
      <c r="H3">
        <v>0.18</v>
      </c>
      <c r="I3">
        <f>C3</f>
        <v>0.19</v>
      </c>
    </row>
    <row r="4" spans="1:9" x14ac:dyDescent="0.2">
      <c r="B4">
        <v>1</v>
      </c>
      <c r="C4">
        <v>0.03</v>
      </c>
      <c r="D4" s="4">
        <v>650000</v>
      </c>
      <c r="E4">
        <f t="shared" ref="E4:E32" si="0">D4*C4</f>
        <v>19500</v>
      </c>
      <c r="G4" s="22">
        <f t="shared" ref="G4:G32" si="1">E4/$E$33</f>
        <v>9.375E-2</v>
      </c>
      <c r="H4">
        <v>0.1</v>
      </c>
      <c r="I4">
        <f>C4+I3</f>
        <v>0.22</v>
      </c>
    </row>
    <row r="5" spans="1:9" x14ac:dyDescent="0.2">
      <c r="B5">
        <v>2</v>
      </c>
      <c r="C5">
        <v>0.04</v>
      </c>
      <c r="D5" s="4">
        <v>360000</v>
      </c>
      <c r="E5">
        <f t="shared" si="0"/>
        <v>14400</v>
      </c>
      <c r="G5" s="22">
        <f t="shared" si="1"/>
        <v>6.9230769230769235E-2</v>
      </c>
      <c r="H5">
        <v>0.08</v>
      </c>
      <c r="I5">
        <f t="shared" ref="I5:I32" si="2">C5+I4</f>
        <v>0.26</v>
      </c>
    </row>
    <row r="6" spans="1:9" x14ac:dyDescent="0.2">
      <c r="B6">
        <v>3</v>
      </c>
      <c r="C6">
        <v>0.05</v>
      </c>
      <c r="D6" s="4">
        <v>190000</v>
      </c>
      <c r="E6">
        <f t="shared" si="0"/>
        <v>9500</v>
      </c>
      <c r="G6" s="22">
        <f t="shared" si="1"/>
        <v>4.567307692307692E-2</v>
      </c>
      <c r="H6">
        <v>0.05</v>
      </c>
      <c r="I6">
        <f t="shared" si="2"/>
        <v>0.31</v>
      </c>
    </row>
    <row r="7" spans="1:9" x14ac:dyDescent="0.2">
      <c r="B7">
        <v>4</v>
      </c>
      <c r="C7">
        <v>0.04</v>
      </c>
      <c r="D7" s="4">
        <v>250000</v>
      </c>
      <c r="E7">
        <f t="shared" si="0"/>
        <v>10000</v>
      </c>
      <c r="G7" s="22">
        <f t="shared" si="1"/>
        <v>4.807692307692308E-2</v>
      </c>
      <c r="H7">
        <v>0.05</v>
      </c>
      <c r="I7">
        <f t="shared" si="2"/>
        <v>0.35</v>
      </c>
    </row>
    <row r="8" spans="1:9" x14ac:dyDescent="0.2">
      <c r="B8">
        <v>5</v>
      </c>
      <c r="C8">
        <v>0.03</v>
      </c>
      <c r="D8" s="4">
        <v>350000</v>
      </c>
      <c r="E8">
        <f t="shared" si="0"/>
        <v>10500</v>
      </c>
      <c r="G8" s="22">
        <f t="shared" si="1"/>
        <v>5.0480769230769232E-2</v>
      </c>
      <c r="H8">
        <v>0.05</v>
      </c>
      <c r="I8">
        <f t="shared" si="2"/>
        <v>0.38</v>
      </c>
    </row>
    <row r="9" spans="1:9" x14ac:dyDescent="0.2">
      <c r="B9">
        <v>6</v>
      </c>
      <c r="C9">
        <v>7.0000000000000007E-2</v>
      </c>
      <c r="D9" s="4">
        <v>150000</v>
      </c>
      <c r="E9">
        <f t="shared" si="0"/>
        <v>10500.000000000002</v>
      </c>
      <c r="G9" s="22">
        <f t="shared" si="1"/>
        <v>5.0480769230769239E-2</v>
      </c>
      <c r="H9">
        <v>0.05</v>
      </c>
      <c r="I9">
        <f t="shared" si="2"/>
        <v>0.45</v>
      </c>
    </row>
    <row r="10" spans="1:9" x14ac:dyDescent="0.2">
      <c r="B10">
        <v>7</v>
      </c>
      <c r="C10">
        <v>0.08</v>
      </c>
      <c r="D10" s="4">
        <v>90000</v>
      </c>
      <c r="E10">
        <f t="shared" si="0"/>
        <v>7200</v>
      </c>
      <c r="G10" s="22">
        <f t="shared" si="1"/>
        <v>3.4615384615384617E-2</v>
      </c>
      <c r="H10">
        <v>0.04</v>
      </c>
      <c r="I10">
        <f t="shared" si="2"/>
        <v>0.53</v>
      </c>
    </row>
    <row r="11" spans="1:9" x14ac:dyDescent="0.2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3.8461538461538464E-2</v>
      </c>
      <c r="H11">
        <v>0.04</v>
      </c>
      <c r="I11">
        <f t="shared" si="2"/>
        <v>0.57000000000000006</v>
      </c>
    </row>
    <row r="12" spans="1:9" x14ac:dyDescent="0.2">
      <c r="B12">
        <v>9</v>
      </c>
      <c r="C12">
        <v>0.03</v>
      </c>
      <c r="D12" s="4">
        <v>250000</v>
      </c>
      <c r="E12">
        <f t="shared" si="0"/>
        <v>7500</v>
      </c>
      <c r="G12" s="22">
        <f t="shared" si="1"/>
        <v>3.6057692307692304E-2</v>
      </c>
      <c r="H12">
        <v>0.03</v>
      </c>
      <c r="I12">
        <f t="shared" si="2"/>
        <v>0.60000000000000009</v>
      </c>
    </row>
    <row r="13" spans="1:9" x14ac:dyDescent="0.2">
      <c r="B13">
        <v>10</v>
      </c>
      <c r="C13">
        <v>0.06</v>
      </c>
      <c r="D13" s="4">
        <v>90000</v>
      </c>
      <c r="E13">
        <f t="shared" si="0"/>
        <v>5400</v>
      </c>
      <c r="G13" s="22">
        <f t="shared" si="1"/>
        <v>2.5961538461538463E-2</v>
      </c>
      <c r="H13">
        <v>0.03</v>
      </c>
      <c r="I13">
        <f t="shared" si="2"/>
        <v>0.66000000000000014</v>
      </c>
    </row>
    <row r="14" spans="1:9" x14ac:dyDescent="0.2">
      <c r="B14">
        <v>11</v>
      </c>
      <c r="C14">
        <v>0.05</v>
      </c>
      <c r="D14" s="4">
        <v>105000</v>
      </c>
      <c r="E14">
        <f t="shared" si="0"/>
        <v>5250</v>
      </c>
      <c r="G14" s="22">
        <f t="shared" si="1"/>
        <v>2.5240384615384616E-2</v>
      </c>
      <c r="H14">
        <v>0.03</v>
      </c>
      <c r="I14">
        <f t="shared" si="2"/>
        <v>0.71000000000000019</v>
      </c>
    </row>
    <row r="15" spans="1:9" x14ac:dyDescent="0.2">
      <c r="B15">
        <v>12</v>
      </c>
      <c r="C15">
        <v>0.05</v>
      </c>
      <c r="D15" s="4">
        <v>120000</v>
      </c>
      <c r="E15">
        <f t="shared" si="0"/>
        <v>6000</v>
      </c>
      <c r="G15" s="22">
        <f t="shared" si="1"/>
        <v>2.8846153846153848E-2</v>
      </c>
      <c r="H15">
        <v>0.03</v>
      </c>
      <c r="I15">
        <f t="shared" si="2"/>
        <v>0.76000000000000023</v>
      </c>
    </row>
    <row r="16" spans="1:9" x14ac:dyDescent="0.2">
      <c r="B16">
        <v>13</v>
      </c>
      <c r="C16">
        <v>0.01</v>
      </c>
      <c r="D16" s="4">
        <v>530000</v>
      </c>
      <c r="E16">
        <f t="shared" si="0"/>
        <v>5300</v>
      </c>
      <c r="G16" s="22">
        <f t="shared" si="1"/>
        <v>2.548076923076923E-2</v>
      </c>
      <c r="H16">
        <v>0.03</v>
      </c>
      <c r="I16">
        <f t="shared" si="2"/>
        <v>0.77000000000000024</v>
      </c>
    </row>
    <row r="17" spans="2:10" x14ac:dyDescent="0.2">
      <c r="B17">
        <v>14</v>
      </c>
      <c r="C17">
        <v>0.02</v>
      </c>
      <c r="D17" s="4">
        <v>180000</v>
      </c>
      <c r="E17">
        <f t="shared" si="0"/>
        <v>3600</v>
      </c>
      <c r="G17" s="22">
        <f t="shared" si="1"/>
        <v>1.7307692307692309E-2</v>
      </c>
      <c r="H17">
        <v>0.02</v>
      </c>
      <c r="I17">
        <f t="shared" si="2"/>
        <v>0.79000000000000026</v>
      </c>
    </row>
    <row r="18" spans="2:10" x14ac:dyDescent="0.2">
      <c r="B18">
        <v>15</v>
      </c>
      <c r="C18">
        <v>0.02</v>
      </c>
      <c r="D18" s="4">
        <v>200000</v>
      </c>
      <c r="E18">
        <f t="shared" si="0"/>
        <v>4000</v>
      </c>
      <c r="G18" s="22">
        <f t="shared" si="1"/>
        <v>1.9230769230769232E-2</v>
      </c>
      <c r="H18">
        <v>0.02</v>
      </c>
      <c r="I18">
        <f t="shared" si="2"/>
        <v>0.81000000000000028</v>
      </c>
    </row>
    <row r="19" spans="2:10" x14ac:dyDescent="0.2">
      <c r="B19">
        <v>16</v>
      </c>
      <c r="C19">
        <v>0.01</v>
      </c>
      <c r="D19" s="4">
        <v>650000</v>
      </c>
      <c r="E19">
        <f t="shared" si="0"/>
        <v>6500</v>
      </c>
      <c r="G19" s="22">
        <f t="shared" si="1"/>
        <v>3.125E-2</v>
      </c>
      <c r="H19">
        <v>0.02</v>
      </c>
      <c r="I19">
        <f t="shared" si="2"/>
        <v>0.82000000000000028</v>
      </c>
    </row>
    <row r="20" spans="2:10" x14ac:dyDescent="0.2">
      <c r="B20">
        <v>17</v>
      </c>
      <c r="C20">
        <v>0.02</v>
      </c>
      <c r="D20" s="4">
        <v>360000</v>
      </c>
      <c r="E20">
        <f t="shared" si="0"/>
        <v>7200</v>
      </c>
      <c r="G20" s="22">
        <f t="shared" si="1"/>
        <v>3.4615384615384617E-2</v>
      </c>
      <c r="H20">
        <v>0.02</v>
      </c>
      <c r="I20">
        <f t="shared" si="2"/>
        <v>0.8400000000000003</v>
      </c>
    </row>
    <row r="21" spans="2:10" x14ac:dyDescent="0.2">
      <c r="B21">
        <v>18</v>
      </c>
      <c r="C21">
        <v>0.02</v>
      </c>
      <c r="D21" s="4">
        <v>190000</v>
      </c>
      <c r="E21">
        <f t="shared" si="0"/>
        <v>3800</v>
      </c>
      <c r="G21" s="22">
        <f t="shared" si="1"/>
        <v>1.826923076923077E-2</v>
      </c>
      <c r="H21">
        <v>0.02</v>
      </c>
      <c r="I21">
        <f t="shared" si="2"/>
        <v>0.86000000000000032</v>
      </c>
    </row>
    <row r="22" spans="2:10" x14ac:dyDescent="0.2">
      <c r="B22">
        <v>19</v>
      </c>
      <c r="C22">
        <v>0.01</v>
      </c>
      <c r="D22" s="4">
        <v>250000</v>
      </c>
      <c r="E22">
        <f t="shared" si="0"/>
        <v>2500</v>
      </c>
      <c r="G22" s="22">
        <f t="shared" si="1"/>
        <v>1.201923076923077E-2</v>
      </c>
      <c r="H22">
        <v>0.01</v>
      </c>
      <c r="I22">
        <f t="shared" si="2"/>
        <v>0.87000000000000033</v>
      </c>
    </row>
    <row r="23" spans="2:10" x14ac:dyDescent="0.2">
      <c r="B23">
        <v>20</v>
      </c>
      <c r="C23">
        <v>0.01</v>
      </c>
      <c r="D23" s="4">
        <v>350000</v>
      </c>
      <c r="E23">
        <f t="shared" si="0"/>
        <v>3500</v>
      </c>
      <c r="G23" s="22">
        <f t="shared" si="1"/>
        <v>1.6826923076923076E-2</v>
      </c>
      <c r="H23">
        <v>0.01</v>
      </c>
      <c r="I23">
        <f t="shared" si="2"/>
        <v>0.88000000000000034</v>
      </c>
    </row>
    <row r="24" spans="2:10" x14ac:dyDescent="0.2">
      <c r="B24">
        <v>21</v>
      </c>
      <c r="C24">
        <v>0.01</v>
      </c>
      <c r="D24" s="4">
        <v>150000</v>
      </c>
      <c r="E24">
        <f t="shared" si="0"/>
        <v>1500</v>
      </c>
      <c r="G24" s="22">
        <f t="shared" si="1"/>
        <v>7.2115384615384619E-3</v>
      </c>
      <c r="H24">
        <v>0.01</v>
      </c>
      <c r="I24">
        <f t="shared" si="2"/>
        <v>0.89000000000000035</v>
      </c>
    </row>
    <row r="25" spans="2:10" x14ac:dyDescent="0.2">
      <c r="B25">
        <v>22</v>
      </c>
      <c r="C25">
        <v>0.02</v>
      </c>
      <c r="D25" s="4">
        <v>90000</v>
      </c>
      <c r="E25">
        <f t="shared" si="0"/>
        <v>1800</v>
      </c>
      <c r="G25" s="22">
        <f t="shared" si="1"/>
        <v>8.6538461538461543E-3</v>
      </c>
      <c r="H25">
        <v>0.01</v>
      </c>
      <c r="I25">
        <f t="shared" si="2"/>
        <v>0.91000000000000036</v>
      </c>
    </row>
    <row r="26" spans="2:10" x14ac:dyDescent="0.2">
      <c r="B26">
        <v>23</v>
      </c>
      <c r="C26">
        <v>0.01</v>
      </c>
      <c r="D26" s="4">
        <v>200000</v>
      </c>
      <c r="E26">
        <f t="shared" si="0"/>
        <v>2000</v>
      </c>
      <c r="G26" s="22">
        <f t="shared" si="1"/>
        <v>9.6153846153846159E-3</v>
      </c>
      <c r="H26">
        <v>0.01</v>
      </c>
      <c r="I26">
        <f t="shared" si="2"/>
        <v>0.92000000000000037</v>
      </c>
    </row>
    <row r="27" spans="2:10" x14ac:dyDescent="0.2">
      <c r="B27">
        <v>24</v>
      </c>
      <c r="C27">
        <v>0.01</v>
      </c>
      <c r="D27" s="4">
        <v>250000</v>
      </c>
      <c r="E27">
        <f t="shared" si="0"/>
        <v>2500</v>
      </c>
      <c r="G27" s="22">
        <f t="shared" si="1"/>
        <v>1.201923076923077E-2</v>
      </c>
      <c r="H27">
        <v>0.01</v>
      </c>
      <c r="I27">
        <f t="shared" si="2"/>
        <v>0.93000000000000038</v>
      </c>
    </row>
    <row r="28" spans="2:10" x14ac:dyDescent="0.2">
      <c r="B28">
        <v>25</v>
      </c>
      <c r="C28">
        <v>0.03</v>
      </c>
      <c r="D28" s="4">
        <v>90000</v>
      </c>
      <c r="E28">
        <f t="shared" si="0"/>
        <v>2700</v>
      </c>
      <c r="G28" s="22">
        <f t="shared" si="1"/>
        <v>1.2980769230769231E-2</v>
      </c>
      <c r="H28">
        <v>0.01</v>
      </c>
      <c r="I28">
        <f t="shared" si="2"/>
        <v>0.96000000000000041</v>
      </c>
    </row>
    <row r="29" spans="2:10" x14ac:dyDescent="0.2">
      <c r="B29">
        <v>26</v>
      </c>
      <c r="C29">
        <v>0.01</v>
      </c>
      <c r="D29" s="4">
        <v>105000</v>
      </c>
      <c r="E29">
        <f t="shared" si="0"/>
        <v>1050</v>
      </c>
      <c r="G29" s="22">
        <f t="shared" si="1"/>
        <v>5.0480769230769234E-3</v>
      </c>
      <c r="H29">
        <v>0.01</v>
      </c>
      <c r="I29">
        <f t="shared" si="2"/>
        <v>0.97000000000000042</v>
      </c>
    </row>
    <row r="30" spans="2:10" x14ac:dyDescent="0.2">
      <c r="B30">
        <v>27</v>
      </c>
      <c r="C30">
        <v>0.01</v>
      </c>
      <c r="D30" s="4">
        <v>120000</v>
      </c>
      <c r="E30">
        <f t="shared" si="0"/>
        <v>1200</v>
      </c>
      <c r="G30" s="22">
        <f t="shared" si="1"/>
        <v>5.7692307692307696E-3</v>
      </c>
      <c r="H30">
        <v>0.01</v>
      </c>
      <c r="I30">
        <f t="shared" si="2"/>
        <v>0.98000000000000043</v>
      </c>
    </row>
    <row r="31" spans="2:10" x14ac:dyDescent="0.2">
      <c r="B31">
        <v>28</v>
      </c>
      <c r="C31">
        <v>0.01</v>
      </c>
      <c r="D31" s="4">
        <v>530000</v>
      </c>
      <c r="E31">
        <f t="shared" si="0"/>
        <v>5300</v>
      </c>
      <c r="G31" s="22">
        <f t="shared" si="1"/>
        <v>2.548076923076923E-2</v>
      </c>
      <c r="H31">
        <v>0.01</v>
      </c>
      <c r="I31">
        <f t="shared" si="2"/>
        <v>0.99000000000000044</v>
      </c>
    </row>
    <row r="32" spans="2:10" x14ac:dyDescent="0.2">
      <c r="B32">
        <v>29</v>
      </c>
      <c r="C32">
        <v>0.01</v>
      </c>
      <c r="D32" s="4">
        <v>180000</v>
      </c>
      <c r="E32">
        <f t="shared" si="0"/>
        <v>1800</v>
      </c>
      <c r="G32" s="22">
        <f t="shared" si="1"/>
        <v>8.6538461538461543E-3</v>
      </c>
      <c r="H32">
        <v>0.01</v>
      </c>
      <c r="I32">
        <f t="shared" si="2"/>
        <v>1.0000000000000004</v>
      </c>
      <c r="J32" t="s">
        <v>45</v>
      </c>
    </row>
    <row r="33" spans="1:9" x14ac:dyDescent="0.2">
      <c r="C33">
        <f>SUM(C3:C32)</f>
        <v>1.0000000000000004</v>
      </c>
      <c r="E33">
        <f>SUM(E3:E32)</f>
        <v>208000</v>
      </c>
      <c r="G33" s="22">
        <f>SUM(G3:G32)</f>
        <v>0.99999999999999989</v>
      </c>
      <c r="H33">
        <f>SUM(H3:H32)</f>
        <v>1.0000000000000004</v>
      </c>
    </row>
    <row r="35" spans="1:9" x14ac:dyDescent="0.2">
      <c r="A35" t="s">
        <v>77</v>
      </c>
    </row>
    <row r="36" spans="1:9" x14ac:dyDescent="0.2">
      <c r="B36" t="s">
        <v>59</v>
      </c>
      <c r="C36" t="s">
        <v>40</v>
      </c>
      <c r="D36" s="4" t="s">
        <v>84</v>
      </c>
      <c r="E36" t="s">
        <v>43</v>
      </c>
      <c r="G36" s="22" t="s">
        <v>42</v>
      </c>
      <c r="H36" t="s">
        <v>81</v>
      </c>
    </row>
    <row r="37" spans="1:9" x14ac:dyDescent="0.2">
      <c r="B37">
        <v>0</v>
      </c>
      <c r="C37">
        <v>0.19400000000000001</v>
      </c>
      <c r="D37" s="4">
        <v>50000</v>
      </c>
      <c r="E37">
        <f>D37*C37</f>
        <v>9700</v>
      </c>
      <c r="G37" s="22">
        <f>E37/$E$67</f>
        <v>0.15348101265822786</v>
      </c>
      <c r="H37">
        <v>0.18</v>
      </c>
      <c r="I37">
        <f>C37</f>
        <v>0.19400000000000001</v>
      </c>
    </row>
    <row r="38" spans="1:9" x14ac:dyDescent="0.2">
      <c r="B38">
        <v>1</v>
      </c>
      <c r="C38">
        <v>0.11</v>
      </c>
      <c r="D38" s="4">
        <v>65000</v>
      </c>
      <c r="E38">
        <f t="shared" ref="E38:E66" si="3">D38*C38</f>
        <v>7150</v>
      </c>
      <c r="G38" s="22">
        <f t="shared" ref="G38:G66" si="4">E38/$E$67</f>
        <v>0.11313291139240507</v>
      </c>
      <c r="H38">
        <v>0.1</v>
      </c>
      <c r="I38">
        <f>C38+I37</f>
        <v>0.30399999999999999</v>
      </c>
    </row>
    <row r="39" spans="1:9" x14ac:dyDescent="0.2">
      <c r="B39">
        <v>2</v>
      </c>
      <c r="C39">
        <v>0.04</v>
      </c>
      <c r="D39" s="4">
        <v>106000</v>
      </c>
      <c r="E39">
        <f t="shared" si="3"/>
        <v>4240</v>
      </c>
      <c r="G39" s="22">
        <f t="shared" si="4"/>
        <v>6.7088607594936706E-2</v>
      </c>
      <c r="H39">
        <v>0.08</v>
      </c>
      <c r="I39">
        <f t="shared" ref="I39:I66" si="5">C39+I38</f>
        <v>0.34399999999999997</v>
      </c>
    </row>
    <row r="40" spans="1:9" x14ac:dyDescent="0.2">
      <c r="B40">
        <v>3</v>
      </c>
      <c r="C40">
        <v>7.0000000000000007E-2</v>
      </c>
      <c r="D40" s="4">
        <v>39000</v>
      </c>
      <c r="E40">
        <f t="shared" si="3"/>
        <v>2730.0000000000005</v>
      </c>
      <c r="G40" s="22">
        <f t="shared" si="4"/>
        <v>4.3196202531645578E-2</v>
      </c>
      <c r="H40">
        <v>0.05</v>
      </c>
      <c r="I40">
        <f t="shared" si="5"/>
        <v>0.41399999999999998</v>
      </c>
    </row>
    <row r="41" spans="1:9" x14ac:dyDescent="0.2">
      <c r="B41">
        <v>4</v>
      </c>
      <c r="C41">
        <v>0.13</v>
      </c>
      <c r="D41" s="4">
        <v>25000</v>
      </c>
      <c r="E41">
        <f t="shared" si="3"/>
        <v>3250</v>
      </c>
      <c r="G41" s="22">
        <f t="shared" si="4"/>
        <v>5.1424050632911396E-2</v>
      </c>
      <c r="H41">
        <v>0.05</v>
      </c>
      <c r="I41">
        <f t="shared" si="5"/>
        <v>0.54400000000000004</v>
      </c>
    </row>
    <row r="42" spans="1:9" x14ac:dyDescent="0.2">
      <c r="B42">
        <v>5</v>
      </c>
      <c r="C42">
        <v>0.1</v>
      </c>
      <c r="D42" s="4">
        <v>35000</v>
      </c>
      <c r="E42">
        <f t="shared" si="3"/>
        <v>3500</v>
      </c>
      <c r="G42" s="22">
        <f t="shared" si="4"/>
        <v>5.5379746835443035E-2</v>
      </c>
      <c r="H42">
        <v>0.05</v>
      </c>
      <c r="I42">
        <f t="shared" si="5"/>
        <v>0.64400000000000002</v>
      </c>
    </row>
    <row r="43" spans="1:9" x14ac:dyDescent="0.2">
      <c r="B43">
        <v>6</v>
      </c>
      <c r="C43">
        <v>0.05</v>
      </c>
      <c r="D43" s="4">
        <v>75000</v>
      </c>
      <c r="E43">
        <f t="shared" si="3"/>
        <v>3750</v>
      </c>
      <c r="G43" s="22">
        <f t="shared" si="4"/>
        <v>5.9335443037974681E-2</v>
      </c>
      <c r="H43">
        <v>0.05</v>
      </c>
      <c r="I43">
        <f t="shared" si="5"/>
        <v>0.69400000000000006</v>
      </c>
    </row>
    <row r="44" spans="1:9" x14ac:dyDescent="0.2">
      <c r="B44">
        <v>7</v>
      </c>
      <c r="C44">
        <v>0.05</v>
      </c>
      <c r="D44" s="4">
        <v>50000</v>
      </c>
      <c r="E44">
        <f t="shared" si="3"/>
        <v>2500</v>
      </c>
      <c r="G44" s="22">
        <f t="shared" si="4"/>
        <v>3.9556962025316458E-2</v>
      </c>
      <c r="H44">
        <v>0.04</v>
      </c>
      <c r="I44">
        <f t="shared" si="5"/>
        <v>0.74400000000000011</v>
      </c>
    </row>
    <row r="45" spans="1:9" x14ac:dyDescent="0.2">
      <c r="B45">
        <v>8</v>
      </c>
      <c r="C45">
        <v>1.4999999999999999E-2</v>
      </c>
      <c r="D45" s="4">
        <v>200000</v>
      </c>
      <c r="E45">
        <f t="shared" si="3"/>
        <v>3000</v>
      </c>
      <c r="G45" s="22">
        <f t="shared" si="4"/>
        <v>4.746835443037975E-2</v>
      </c>
      <c r="H45">
        <v>0.04</v>
      </c>
      <c r="I45">
        <f t="shared" si="5"/>
        <v>0.75900000000000012</v>
      </c>
    </row>
    <row r="46" spans="1:9" x14ac:dyDescent="0.2">
      <c r="B46">
        <v>9</v>
      </c>
      <c r="C46">
        <v>0.04</v>
      </c>
      <c r="D46" s="4">
        <v>25000</v>
      </c>
      <c r="E46">
        <f t="shared" si="3"/>
        <v>1000</v>
      </c>
      <c r="G46" s="22">
        <f t="shared" si="4"/>
        <v>1.5822784810126583E-2</v>
      </c>
      <c r="H46">
        <v>0.03</v>
      </c>
      <c r="I46">
        <f t="shared" si="5"/>
        <v>0.79900000000000015</v>
      </c>
    </row>
    <row r="47" spans="1:9" x14ac:dyDescent="0.2">
      <c r="B47">
        <v>10</v>
      </c>
      <c r="C47">
        <v>0.02</v>
      </c>
      <c r="D47" s="4">
        <v>90000</v>
      </c>
      <c r="E47">
        <f t="shared" si="3"/>
        <v>1800</v>
      </c>
      <c r="G47" s="22">
        <f t="shared" si="4"/>
        <v>2.8481012658227847E-2</v>
      </c>
      <c r="H47">
        <v>0.03</v>
      </c>
      <c r="I47">
        <f t="shared" si="5"/>
        <v>0.81900000000000017</v>
      </c>
    </row>
    <row r="48" spans="1:9" x14ac:dyDescent="0.2">
      <c r="B48">
        <v>11</v>
      </c>
      <c r="C48">
        <v>0.02</v>
      </c>
      <c r="D48" s="4">
        <v>105000</v>
      </c>
      <c r="E48">
        <f t="shared" si="3"/>
        <v>2100</v>
      </c>
      <c r="G48" s="22">
        <f t="shared" si="4"/>
        <v>3.3227848101265819E-2</v>
      </c>
      <c r="H48">
        <v>0.03</v>
      </c>
      <c r="I48">
        <f t="shared" si="5"/>
        <v>0.83900000000000019</v>
      </c>
    </row>
    <row r="49" spans="2:9" x14ac:dyDescent="0.2">
      <c r="B49">
        <v>12</v>
      </c>
      <c r="C49">
        <v>0.03</v>
      </c>
      <c r="D49" s="4">
        <v>78000</v>
      </c>
      <c r="E49">
        <f t="shared" si="3"/>
        <v>2340</v>
      </c>
      <c r="G49" s="22">
        <f t="shared" si="4"/>
        <v>3.7025316455696206E-2</v>
      </c>
      <c r="H49">
        <v>0.03</v>
      </c>
      <c r="I49">
        <f t="shared" si="5"/>
        <v>0.86900000000000022</v>
      </c>
    </row>
    <row r="50" spans="2:9" x14ac:dyDescent="0.2">
      <c r="B50">
        <v>13</v>
      </c>
      <c r="C50">
        <v>0.01</v>
      </c>
      <c r="D50" s="4">
        <v>153000</v>
      </c>
      <c r="E50">
        <f t="shared" si="3"/>
        <v>1530</v>
      </c>
      <c r="G50" s="22">
        <f t="shared" si="4"/>
        <v>2.4208860759493672E-2</v>
      </c>
      <c r="H50">
        <v>0.03</v>
      </c>
      <c r="I50">
        <f t="shared" si="5"/>
        <v>0.87900000000000023</v>
      </c>
    </row>
    <row r="51" spans="2:9" x14ac:dyDescent="0.2">
      <c r="B51">
        <v>14</v>
      </c>
      <c r="C51">
        <v>7.0000000000000001E-3</v>
      </c>
      <c r="D51" s="4">
        <v>180000</v>
      </c>
      <c r="E51">
        <f t="shared" si="3"/>
        <v>1260</v>
      </c>
      <c r="G51" s="22">
        <f t="shared" si="4"/>
        <v>1.9936708860759492E-2</v>
      </c>
      <c r="H51">
        <v>0.02</v>
      </c>
      <c r="I51">
        <f t="shared" si="5"/>
        <v>0.88600000000000023</v>
      </c>
    </row>
    <row r="52" spans="2:9" x14ac:dyDescent="0.2">
      <c r="B52">
        <v>15</v>
      </c>
      <c r="C52">
        <v>7.0000000000000001E-3</v>
      </c>
      <c r="D52" s="4">
        <v>200000</v>
      </c>
      <c r="E52">
        <f t="shared" si="3"/>
        <v>1400</v>
      </c>
      <c r="G52" s="22">
        <f t="shared" si="4"/>
        <v>2.2151898734177215E-2</v>
      </c>
      <c r="H52">
        <v>0.02</v>
      </c>
      <c r="I52">
        <f t="shared" si="5"/>
        <v>0.89300000000000024</v>
      </c>
    </row>
    <row r="53" spans="2:9" x14ac:dyDescent="0.2">
      <c r="B53">
        <v>16</v>
      </c>
      <c r="C53">
        <v>0.01</v>
      </c>
      <c r="D53" s="4">
        <v>105000</v>
      </c>
      <c r="E53">
        <f t="shared" si="3"/>
        <v>1050</v>
      </c>
      <c r="G53" s="22">
        <f t="shared" si="4"/>
        <v>1.661392405063291E-2</v>
      </c>
      <c r="H53">
        <v>0.02</v>
      </c>
      <c r="I53">
        <f t="shared" si="5"/>
        <v>0.90300000000000025</v>
      </c>
    </row>
    <row r="54" spans="2:9" x14ac:dyDescent="0.2">
      <c r="B54">
        <v>17</v>
      </c>
      <c r="C54">
        <v>1.2E-2</v>
      </c>
      <c r="D54" s="4">
        <v>120000</v>
      </c>
      <c r="E54">
        <f t="shared" si="3"/>
        <v>1440</v>
      </c>
      <c r="G54" s="22">
        <f t="shared" si="4"/>
        <v>2.2784810126582278E-2</v>
      </c>
      <c r="H54">
        <v>0.02</v>
      </c>
      <c r="I54">
        <f t="shared" si="5"/>
        <v>0.91500000000000026</v>
      </c>
    </row>
    <row r="55" spans="2:9" x14ac:dyDescent="0.2">
      <c r="B55">
        <v>18</v>
      </c>
      <c r="C55">
        <v>0.01</v>
      </c>
      <c r="D55" s="4">
        <v>110000</v>
      </c>
      <c r="E55">
        <f t="shared" si="3"/>
        <v>1100</v>
      </c>
      <c r="G55" s="22">
        <f t="shared" si="4"/>
        <v>1.740506329113924E-2</v>
      </c>
      <c r="H55">
        <v>0.02</v>
      </c>
      <c r="I55">
        <f t="shared" si="5"/>
        <v>0.92500000000000027</v>
      </c>
    </row>
    <row r="56" spans="2:9" x14ac:dyDescent="0.2">
      <c r="B56">
        <v>19</v>
      </c>
      <c r="C56">
        <v>0.01</v>
      </c>
      <c r="D56" s="4">
        <v>100000</v>
      </c>
      <c r="E56">
        <f t="shared" si="3"/>
        <v>1000</v>
      </c>
      <c r="G56" s="22">
        <f t="shared" si="4"/>
        <v>1.5822784810126583E-2</v>
      </c>
      <c r="H56">
        <v>0.01</v>
      </c>
      <c r="I56">
        <f t="shared" si="5"/>
        <v>0.93500000000000028</v>
      </c>
    </row>
    <row r="57" spans="2:9" x14ac:dyDescent="0.2">
      <c r="B57">
        <v>20</v>
      </c>
      <c r="C57">
        <v>7.0000000000000001E-3</v>
      </c>
      <c r="D57" s="4">
        <v>130000</v>
      </c>
      <c r="E57">
        <f t="shared" si="3"/>
        <v>910</v>
      </c>
      <c r="G57" s="22">
        <f t="shared" si="4"/>
        <v>1.439873417721519E-2</v>
      </c>
      <c r="H57">
        <v>0.01</v>
      </c>
      <c r="I57">
        <f t="shared" si="5"/>
        <v>0.94200000000000028</v>
      </c>
    </row>
    <row r="58" spans="2:9" x14ac:dyDescent="0.2">
      <c r="B58">
        <v>21</v>
      </c>
      <c r="C58">
        <v>5.0000000000000001E-3</v>
      </c>
      <c r="D58" s="4">
        <v>150000</v>
      </c>
      <c r="E58">
        <f t="shared" si="3"/>
        <v>750</v>
      </c>
      <c r="G58" s="22">
        <f t="shared" si="4"/>
        <v>1.1867088607594937E-2</v>
      </c>
      <c r="H58">
        <v>0.01</v>
      </c>
      <c r="I58">
        <f t="shared" si="5"/>
        <v>0.94700000000000029</v>
      </c>
    </row>
    <row r="59" spans="2:9" x14ac:dyDescent="0.2">
      <c r="B59">
        <v>22</v>
      </c>
      <c r="C59">
        <v>0.01</v>
      </c>
      <c r="D59" s="4">
        <v>90000</v>
      </c>
      <c r="E59">
        <f t="shared" si="3"/>
        <v>900</v>
      </c>
      <c r="G59" s="22">
        <f t="shared" si="4"/>
        <v>1.4240506329113924E-2</v>
      </c>
      <c r="H59">
        <v>0.01</v>
      </c>
      <c r="I59">
        <f t="shared" si="5"/>
        <v>0.95700000000000029</v>
      </c>
    </row>
    <row r="60" spans="2:9" x14ac:dyDescent="0.2">
      <c r="B60">
        <v>23</v>
      </c>
      <c r="C60">
        <v>0.01</v>
      </c>
      <c r="D60" s="4">
        <v>100000</v>
      </c>
      <c r="E60">
        <f t="shared" si="3"/>
        <v>1000</v>
      </c>
      <c r="G60" s="22">
        <f t="shared" si="4"/>
        <v>1.5822784810126583E-2</v>
      </c>
      <c r="H60">
        <v>0.01</v>
      </c>
      <c r="I60">
        <f t="shared" si="5"/>
        <v>0.9670000000000003</v>
      </c>
    </row>
    <row r="61" spans="2:9" x14ac:dyDescent="0.2">
      <c r="B61">
        <v>24</v>
      </c>
      <c r="C61">
        <v>3.0000000000000001E-3</v>
      </c>
      <c r="D61" s="4">
        <v>150000</v>
      </c>
      <c r="E61">
        <f t="shared" si="3"/>
        <v>450</v>
      </c>
      <c r="G61" s="22">
        <f t="shared" si="4"/>
        <v>7.1202531645569618E-3</v>
      </c>
      <c r="H61">
        <v>0.01</v>
      </c>
      <c r="I61">
        <f t="shared" si="5"/>
        <v>0.97000000000000031</v>
      </c>
    </row>
    <row r="62" spans="2:9" x14ac:dyDescent="0.2">
      <c r="B62">
        <v>25</v>
      </c>
      <c r="C62">
        <v>0.01</v>
      </c>
      <c r="D62" s="4">
        <v>90000</v>
      </c>
      <c r="E62">
        <f t="shared" si="3"/>
        <v>900</v>
      </c>
      <c r="G62" s="22">
        <f t="shared" si="4"/>
        <v>1.4240506329113924E-2</v>
      </c>
      <c r="H62">
        <v>0.01</v>
      </c>
      <c r="I62">
        <f t="shared" si="5"/>
        <v>0.98000000000000032</v>
      </c>
    </row>
    <row r="63" spans="2:9" x14ac:dyDescent="0.2">
      <c r="B63">
        <v>26</v>
      </c>
      <c r="C63">
        <v>5.0000000000000001E-3</v>
      </c>
      <c r="D63" s="4">
        <v>105000</v>
      </c>
      <c r="E63">
        <f t="shared" si="3"/>
        <v>525</v>
      </c>
      <c r="G63" s="22">
        <f t="shared" si="4"/>
        <v>8.3069620253164549E-3</v>
      </c>
      <c r="H63">
        <v>0.01</v>
      </c>
      <c r="I63">
        <f t="shared" si="5"/>
        <v>0.98500000000000032</v>
      </c>
    </row>
    <row r="64" spans="2:9" x14ac:dyDescent="0.2">
      <c r="B64">
        <v>27</v>
      </c>
      <c r="C64">
        <v>5.0000000000000001E-3</v>
      </c>
      <c r="D64" s="4">
        <v>120000</v>
      </c>
      <c r="E64">
        <f t="shared" si="3"/>
        <v>600</v>
      </c>
      <c r="G64" s="22">
        <f t="shared" si="4"/>
        <v>9.4936708860759497E-3</v>
      </c>
      <c r="H64">
        <v>0.01</v>
      </c>
      <c r="I64">
        <f t="shared" si="5"/>
        <v>0.99000000000000032</v>
      </c>
    </row>
    <row r="65" spans="2:9" x14ac:dyDescent="0.2">
      <c r="B65">
        <v>28</v>
      </c>
      <c r="C65">
        <v>5.0000000000000001E-3</v>
      </c>
      <c r="D65" s="4">
        <v>130000</v>
      </c>
      <c r="E65">
        <f t="shared" si="3"/>
        <v>650</v>
      </c>
      <c r="G65" s="22">
        <f t="shared" si="4"/>
        <v>1.0284810126582278E-2</v>
      </c>
      <c r="H65">
        <v>0.01</v>
      </c>
      <c r="I65">
        <f t="shared" si="5"/>
        <v>0.99500000000000033</v>
      </c>
    </row>
    <row r="66" spans="2:9" x14ac:dyDescent="0.2">
      <c r="B66">
        <v>29</v>
      </c>
      <c r="C66">
        <v>5.0000000000000001E-3</v>
      </c>
      <c r="D66" s="4">
        <v>135000</v>
      </c>
      <c r="E66">
        <f t="shared" si="3"/>
        <v>675</v>
      </c>
      <c r="G66" s="22">
        <f t="shared" si="4"/>
        <v>1.0680379746835443E-2</v>
      </c>
      <c r="H66">
        <v>0.01</v>
      </c>
      <c r="I66">
        <f t="shared" si="5"/>
        <v>1.0000000000000002</v>
      </c>
    </row>
    <row r="67" spans="2:9" x14ac:dyDescent="0.2">
      <c r="C67">
        <f>SUM(C37:C66)</f>
        <v>1.0000000000000002</v>
      </c>
      <c r="E67">
        <f>SUM(E37:E66)</f>
        <v>63200</v>
      </c>
      <c r="G67" s="22">
        <f>SUM(G37:G66)</f>
        <v>0.99999999999999989</v>
      </c>
      <c r="H67">
        <f>SUM(H37:H66)</f>
        <v>1.0000000000000004</v>
      </c>
    </row>
  </sheetData>
  <sortState ref="G3:I33">
    <sortCondition descending="1" ref="H1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10" bestFit="1" customWidth="1"/>
    <col min="4" max="4" width="12.6640625" bestFit="1" customWidth="1"/>
  </cols>
  <sheetData>
    <row r="1" spans="1:4" x14ac:dyDescent="0.2">
      <c r="B1" t="s">
        <v>15</v>
      </c>
      <c r="C1" t="s">
        <v>16</v>
      </c>
      <c r="D1" t="s">
        <v>17</v>
      </c>
    </row>
    <row r="2" spans="1:4" x14ac:dyDescent="0.2">
      <c r="A2" t="s">
        <v>0</v>
      </c>
      <c r="B2">
        <v>38459696</v>
      </c>
      <c r="C2">
        <v>66271485</v>
      </c>
      <c r="D2">
        <v>64203643.133333303</v>
      </c>
    </row>
    <row r="3" spans="1:4" x14ac:dyDescent="0.2">
      <c r="A3" t="s">
        <v>1</v>
      </c>
      <c r="B3">
        <v>42366711</v>
      </c>
      <c r="C3">
        <v>115470763</v>
      </c>
      <c r="D3">
        <v>102177328.058824</v>
      </c>
    </row>
    <row r="4" spans="1:4" x14ac:dyDescent="0.2">
      <c r="A4" t="s">
        <v>2</v>
      </c>
      <c r="B4">
        <v>38837794</v>
      </c>
      <c r="C4">
        <v>47959268</v>
      </c>
      <c r="D4">
        <v>42088905.25</v>
      </c>
    </row>
    <row r="5" spans="1:4" x14ac:dyDescent="0.2">
      <c r="A5" t="s">
        <v>3</v>
      </c>
      <c r="B5">
        <v>45285771</v>
      </c>
      <c r="C5">
        <v>64182894</v>
      </c>
      <c r="D5">
        <v>54883486.625</v>
      </c>
    </row>
    <row r="6" spans="1:4" x14ac:dyDescent="0.2">
      <c r="A6" t="s">
        <v>4</v>
      </c>
      <c r="B6">
        <v>61600960</v>
      </c>
      <c r="C6">
        <v>71483076</v>
      </c>
      <c r="D6">
        <v>64090230.142857097</v>
      </c>
    </row>
    <row r="7" spans="1:4" x14ac:dyDescent="0.2">
      <c r="A7" t="s">
        <v>5</v>
      </c>
      <c r="B7">
        <v>40447263</v>
      </c>
      <c r="C7">
        <v>76930113</v>
      </c>
      <c r="D7">
        <v>65195183.625</v>
      </c>
    </row>
    <row r="8" spans="1:4" x14ac:dyDescent="0.2">
      <c r="A8" t="s">
        <v>6</v>
      </c>
      <c r="B8">
        <v>43645159</v>
      </c>
      <c r="C8">
        <v>51645379</v>
      </c>
      <c r="D8">
        <v>46803639.25</v>
      </c>
    </row>
    <row r="9" spans="1:4" x14ac:dyDescent="0.2">
      <c r="A9" t="s">
        <v>7</v>
      </c>
      <c r="B9">
        <v>46845136</v>
      </c>
      <c r="C9">
        <v>51238044</v>
      </c>
      <c r="D9">
        <v>47237670.714285702</v>
      </c>
    </row>
    <row r="10" spans="1:4" x14ac:dyDescent="0.2">
      <c r="A10" t="s">
        <v>8</v>
      </c>
      <c r="B10">
        <v>37049524</v>
      </c>
      <c r="C10">
        <v>62196320</v>
      </c>
      <c r="D10">
        <v>50638457.714285702</v>
      </c>
    </row>
    <row r="11" spans="1:4" x14ac:dyDescent="0.2">
      <c r="A11" t="s">
        <v>9</v>
      </c>
      <c r="B11">
        <v>44274386</v>
      </c>
      <c r="C11">
        <v>60278658</v>
      </c>
      <c r="D11">
        <v>55945417.888888903</v>
      </c>
    </row>
    <row r="12" spans="1:4" x14ac:dyDescent="0.2">
      <c r="A12" t="s">
        <v>10</v>
      </c>
      <c r="B12">
        <v>50250667</v>
      </c>
      <c r="C12">
        <v>95329639</v>
      </c>
      <c r="D12">
        <v>81889749.535714298</v>
      </c>
    </row>
    <row r="13" spans="1:4" x14ac:dyDescent="0.2">
      <c r="A13" t="s">
        <v>11</v>
      </c>
      <c r="B13">
        <v>46592923</v>
      </c>
      <c r="C13">
        <v>55944403</v>
      </c>
      <c r="D13">
        <v>51869571.727272697</v>
      </c>
    </row>
    <row r="14" spans="1:4" x14ac:dyDescent="0.2">
      <c r="A14" t="s">
        <v>12</v>
      </c>
      <c r="B14">
        <v>47193485</v>
      </c>
      <c r="C14">
        <v>112643991</v>
      </c>
      <c r="D14">
        <v>88381438.066666707</v>
      </c>
    </row>
    <row r="15" spans="1:4" x14ac:dyDescent="0.2">
      <c r="A15" t="s">
        <v>13</v>
      </c>
      <c r="B15">
        <v>49334298</v>
      </c>
      <c r="C15">
        <v>81140830</v>
      </c>
      <c r="D15">
        <v>53790349.125</v>
      </c>
    </row>
    <row r="16" spans="1:4" x14ac:dyDescent="0.2">
      <c r="A16" t="s">
        <v>14</v>
      </c>
      <c r="B16">
        <v>91292791</v>
      </c>
      <c r="C16">
        <v>152639873</v>
      </c>
      <c r="D16">
        <v>141331720.5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56" workbookViewId="0">
      <selection activeCell="F70" sqref="F70"/>
    </sheetView>
  </sheetViews>
  <sheetFormatPr baseColWidth="10" defaultColWidth="8.83203125" defaultRowHeight="15" x14ac:dyDescent="0.2"/>
  <cols>
    <col min="5" max="7" width="16.33203125" style="4" customWidth="1"/>
    <col min="8" max="8" width="13.5" style="5" customWidth="1"/>
    <col min="10" max="10" width="14.33203125" style="7" bestFit="1" customWidth="1"/>
    <col min="11" max="11" width="6.33203125" customWidth="1"/>
    <col min="12" max="12" width="13.1640625" customWidth="1"/>
    <col min="13" max="13" width="10.5" bestFit="1" customWidth="1"/>
  </cols>
  <sheetData>
    <row r="1" spans="1:14" s="13" customFormat="1" x14ac:dyDescent="0.2">
      <c r="A1" s="13" t="s">
        <v>92</v>
      </c>
      <c r="B1" s="13" t="s">
        <v>55</v>
      </c>
      <c r="E1" s="14"/>
      <c r="F1" s="14"/>
      <c r="G1" s="14"/>
      <c r="H1" s="15"/>
      <c r="I1" s="17" t="s">
        <v>56</v>
      </c>
      <c r="J1" s="16" t="s">
        <v>57</v>
      </c>
    </row>
    <row r="2" spans="1:14" x14ac:dyDescent="0.2">
      <c r="B2" t="s">
        <v>39</v>
      </c>
      <c r="D2" t="s">
        <v>40</v>
      </c>
      <c r="E2" s="4" t="s">
        <v>41</v>
      </c>
      <c r="F2" s="4" t="s">
        <v>43</v>
      </c>
      <c r="H2" s="5" t="s">
        <v>42</v>
      </c>
      <c r="I2" s="18" t="s">
        <v>46</v>
      </c>
      <c r="J2" s="7" t="s">
        <v>58</v>
      </c>
    </row>
    <row r="3" spans="1:14" x14ac:dyDescent="0.2">
      <c r="B3">
        <v>0.03</v>
      </c>
      <c r="D3">
        <v>0.02</v>
      </c>
      <c r="E3" s="4">
        <f>G3/D3</f>
        <v>7500000</v>
      </c>
      <c r="F3" s="4">
        <f>E3*D3</f>
        <v>150000</v>
      </c>
      <c r="G3" s="4">
        <f>B3*5000000</f>
        <v>150000</v>
      </c>
      <c r="H3" s="5">
        <f>(D3*E3)/5000000</f>
        <v>0.03</v>
      </c>
      <c r="I3" s="19">
        <v>0.03</v>
      </c>
      <c r="J3" s="6">
        <v>0.02</v>
      </c>
    </row>
    <row r="4" spans="1:14" x14ac:dyDescent="0.2">
      <c r="B4">
        <v>0.16</v>
      </c>
      <c r="D4">
        <v>0.2</v>
      </c>
      <c r="E4" s="4">
        <f t="shared" ref="E4:E8" si="0">G4/D4</f>
        <v>4000000</v>
      </c>
      <c r="F4" s="4">
        <f t="shared" ref="F4:F9" si="1">E4*D4</f>
        <v>800000</v>
      </c>
      <c r="G4" s="4">
        <f t="shared" ref="G4:G9" si="2">B4*5000000</f>
        <v>800000</v>
      </c>
      <c r="H4" s="5">
        <f t="shared" ref="H4:H9" si="3">(D4*E4)/5000000</f>
        <v>0.16</v>
      </c>
      <c r="I4" s="20">
        <f>SUM(H4+I3)</f>
        <v>0.19</v>
      </c>
      <c r="J4" s="6">
        <f>J3+D4</f>
        <v>0.22</v>
      </c>
    </row>
    <row r="5" spans="1:14" x14ac:dyDescent="0.2">
      <c r="B5">
        <v>0.09</v>
      </c>
      <c r="D5">
        <v>0.1</v>
      </c>
      <c r="E5" s="4">
        <f t="shared" si="0"/>
        <v>4500000</v>
      </c>
      <c r="F5" s="4">
        <f t="shared" si="1"/>
        <v>450000</v>
      </c>
      <c r="G5" s="4">
        <f t="shared" si="2"/>
        <v>450000</v>
      </c>
      <c r="H5" s="5">
        <f t="shared" si="3"/>
        <v>0.09</v>
      </c>
      <c r="I5" s="20">
        <f t="shared" ref="I5:I9" si="4">SUM(H5+I4)</f>
        <v>0.28000000000000003</v>
      </c>
      <c r="J5" s="6">
        <f t="shared" ref="J5:J9" si="5">J4+D5</f>
        <v>0.32</v>
      </c>
    </row>
    <row r="6" spans="1:14" x14ac:dyDescent="0.2">
      <c r="B6">
        <v>0.12</v>
      </c>
      <c r="D6">
        <v>0.1</v>
      </c>
      <c r="E6" s="4">
        <f t="shared" si="0"/>
        <v>6000000</v>
      </c>
      <c r="F6" s="4">
        <f t="shared" si="1"/>
        <v>600000</v>
      </c>
      <c r="G6" s="4">
        <f t="shared" si="2"/>
        <v>600000</v>
      </c>
      <c r="H6" s="5">
        <f t="shared" si="3"/>
        <v>0.12</v>
      </c>
      <c r="I6" s="20">
        <f t="shared" si="4"/>
        <v>0.4</v>
      </c>
      <c r="J6" s="6">
        <f t="shared" si="5"/>
        <v>0.42000000000000004</v>
      </c>
    </row>
    <row r="7" spans="1:14" x14ac:dyDescent="0.2">
      <c r="B7">
        <v>0.11</v>
      </c>
      <c r="D7">
        <v>0.08</v>
      </c>
      <c r="E7" s="4">
        <f t="shared" si="0"/>
        <v>6875000</v>
      </c>
      <c r="F7" s="4">
        <f t="shared" si="1"/>
        <v>550000</v>
      </c>
      <c r="G7" s="4">
        <f t="shared" si="2"/>
        <v>550000</v>
      </c>
      <c r="H7" s="5">
        <f t="shared" si="3"/>
        <v>0.11</v>
      </c>
      <c r="I7" s="20">
        <f t="shared" si="4"/>
        <v>0.51</v>
      </c>
      <c r="J7" s="6">
        <f t="shared" si="5"/>
        <v>0.5</v>
      </c>
    </row>
    <row r="8" spans="1:14" x14ac:dyDescent="0.2">
      <c r="B8">
        <v>0.13</v>
      </c>
      <c r="D8">
        <v>0.1</v>
      </c>
      <c r="E8" s="4">
        <f t="shared" si="0"/>
        <v>6500000</v>
      </c>
      <c r="F8" s="4">
        <f t="shared" si="1"/>
        <v>650000</v>
      </c>
      <c r="G8" s="4">
        <f t="shared" si="2"/>
        <v>650000</v>
      </c>
      <c r="H8" s="5">
        <f t="shared" si="3"/>
        <v>0.13</v>
      </c>
      <c r="I8" s="20">
        <f t="shared" si="4"/>
        <v>0.64</v>
      </c>
      <c r="J8" s="6">
        <f t="shared" si="5"/>
        <v>0.6</v>
      </c>
    </row>
    <row r="9" spans="1:14" x14ac:dyDescent="0.2">
      <c r="B9">
        <v>0.36</v>
      </c>
      <c r="D9">
        <v>0.4</v>
      </c>
      <c r="E9" s="4">
        <f>G9/D9</f>
        <v>4500000</v>
      </c>
      <c r="F9" s="4">
        <f t="shared" si="1"/>
        <v>1800000</v>
      </c>
      <c r="G9" s="4">
        <f t="shared" si="2"/>
        <v>1800000</v>
      </c>
      <c r="H9" s="5">
        <f t="shared" si="3"/>
        <v>0.36</v>
      </c>
      <c r="I9" s="20">
        <f t="shared" si="4"/>
        <v>1</v>
      </c>
      <c r="J9" s="6">
        <f t="shared" si="5"/>
        <v>1</v>
      </c>
    </row>
    <row r="10" spans="1:14" x14ac:dyDescent="0.2">
      <c r="A10" t="s">
        <v>44</v>
      </c>
      <c r="B10">
        <f>SUM(B3:B9)</f>
        <v>1</v>
      </c>
      <c r="D10">
        <f>SUM(D3:D9)</f>
        <v>1</v>
      </c>
      <c r="E10" s="4">
        <f t="shared" ref="E10:F10" si="6">SUM(E3:E9)</f>
        <v>39875000</v>
      </c>
      <c r="F10" s="4">
        <f t="shared" si="6"/>
        <v>5000000</v>
      </c>
      <c r="G10" s="4">
        <v>5000000</v>
      </c>
      <c r="H10" s="5">
        <f>SUM(H3:H9)</f>
        <v>1</v>
      </c>
      <c r="J10" s="6" t="s">
        <v>45</v>
      </c>
    </row>
    <row r="11" spans="1:14" x14ac:dyDescent="0.2">
      <c r="J11" s="6"/>
    </row>
    <row r="12" spans="1:14" s="9" customFormat="1" ht="45" x14ac:dyDescent="0.2">
      <c r="A12" s="9" t="s">
        <v>49</v>
      </c>
      <c r="C12" s="9" t="s">
        <v>59</v>
      </c>
      <c r="D12" s="9" t="s">
        <v>40</v>
      </c>
      <c r="E12" s="10" t="s">
        <v>41</v>
      </c>
      <c r="F12" s="10" t="s">
        <v>43</v>
      </c>
      <c r="G12" s="10"/>
      <c r="H12" s="11" t="s">
        <v>42</v>
      </c>
      <c r="I12" s="9" t="s">
        <v>47</v>
      </c>
      <c r="J12" s="12" t="s">
        <v>54</v>
      </c>
      <c r="K12" s="9" t="s">
        <v>50</v>
      </c>
      <c r="L12" s="9" t="s">
        <v>51</v>
      </c>
      <c r="M12" s="9" t="s">
        <v>52</v>
      </c>
      <c r="N12" s="9" t="s">
        <v>53</v>
      </c>
    </row>
    <row r="13" spans="1:14" x14ac:dyDescent="0.2">
      <c r="B13">
        <v>0.02</v>
      </c>
      <c r="C13">
        <v>0</v>
      </c>
      <c r="D13">
        <v>7.0000000000000007E-2</v>
      </c>
      <c r="E13" s="4">
        <v>75000</v>
      </c>
      <c r="F13" s="4">
        <f>D13*E13</f>
        <v>5250.0000000000009</v>
      </c>
      <c r="H13" s="5">
        <f>F13/SUM(F13:F19)</f>
        <v>2.0895522388059706E-2</v>
      </c>
      <c r="I13">
        <v>0.03</v>
      </c>
      <c r="J13" s="7">
        <v>7.0000000000000007E-2</v>
      </c>
      <c r="K13">
        <v>29</v>
      </c>
      <c r="L13" s="8">
        <f>K13*E13</f>
        <v>2175000</v>
      </c>
      <c r="M13">
        <f>L13/L20</f>
        <v>2.1733699725206095E-2</v>
      </c>
      <c r="N13">
        <f>K13/K20</f>
        <v>7.2319201995012475E-2</v>
      </c>
    </row>
    <row r="14" spans="1:14" x14ac:dyDescent="0.2">
      <c r="B14">
        <v>0.2</v>
      </c>
      <c r="C14">
        <v>1</v>
      </c>
      <c r="D14">
        <v>0.2</v>
      </c>
      <c r="E14" s="4">
        <v>200000</v>
      </c>
      <c r="F14" s="4">
        <f t="shared" ref="F14:F19" si="7">D14*E14</f>
        <v>40000</v>
      </c>
      <c r="H14" s="5">
        <f>F14/SUM(F13:F19)</f>
        <v>0.15920398009950248</v>
      </c>
      <c r="I14">
        <v>0.16</v>
      </c>
      <c r="J14" s="7">
        <f>SUM(J13+D14)</f>
        <v>0.27</v>
      </c>
      <c r="K14">
        <v>87</v>
      </c>
      <c r="L14" s="8">
        <f t="shared" ref="L14:L19" si="8">K14*E14</f>
        <v>17400000</v>
      </c>
      <c r="M14">
        <f>L14/L20</f>
        <v>0.17386959780164876</v>
      </c>
      <c r="N14">
        <f>K14/K20</f>
        <v>0.21695760598503741</v>
      </c>
    </row>
    <row r="15" spans="1:14" x14ac:dyDescent="0.2">
      <c r="B15">
        <v>0.1</v>
      </c>
      <c r="C15">
        <v>2</v>
      </c>
      <c r="D15">
        <v>0.01</v>
      </c>
      <c r="E15" s="4">
        <v>2500000</v>
      </c>
      <c r="F15" s="4">
        <f t="shared" si="7"/>
        <v>25000</v>
      </c>
      <c r="H15" s="5">
        <f>F15/SUM(F13:F19)</f>
        <v>9.950248756218906E-2</v>
      </c>
      <c r="I15">
        <v>0.09</v>
      </c>
      <c r="J15" s="7">
        <f t="shared" ref="J15:J19" si="9">SUM(J14+D15)</f>
        <v>0.28000000000000003</v>
      </c>
      <c r="K15">
        <v>4</v>
      </c>
      <c r="L15" s="8">
        <f t="shared" si="8"/>
        <v>10000000</v>
      </c>
      <c r="M15">
        <f>L15/L20</f>
        <v>9.9925056207844115E-2</v>
      </c>
      <c r="N15">
        <f>K15/K20</f>
        <v>9.9750623441396506E-3</v>
      </c>
    </row>
    <row r="16" spans="1:14" x14ac:dyDescent="0.2">
      <c r="B16">
        <v>0.1</v>
      </c>
      <c r="C16">
        <v>3</v>
      </c>
      <c r="D16">
        <v>0.05</v>
      </c>
      <c r="E16" s="4">
        <v>600000</v>
      </c>
      <c r="F16" s="4">
        <f t="shared" si="7"/>
        <v>30000</v>
      </c>
      <c r="H16" s="5">
        <f>F16/SUM(F13:F19)</f>
        <v>0.11940298507462686</v>
      </c>
      <c r="I16">
        <v>0.12</v>
      </c>
      <c r="J16" s="7">
        <f t="shared" si="9"/>
        <v>0.33</v>
      </c>
      <c r="K16">
        <v>14</v>
      </c>
      <c r="L16" s="8">
        <f t="shared" si="8"/>
        <v>8400000</v>
      </c>
      <c r="M16">
        <f>L16/L20</f>
        <v>8.3937047214589056E-2</v>
      </c>
      <c r="N16">
        <f>K16/K20</f>
        <v>3.4912718204488775E-2</v>
      </c>
    </row>
    <row r="17" spans="1:14" x14ac:dyDescent="0.2">
      <c r="B17">
        <v>0.08</v>
      </c>
      <c r="C17">
        <v>4</v>
      </c>
      <c r="D17">
        <v>0.01</v>
      </c>
      <c r="E17" s="4">
        <v>2800000</v>
      </c>
      <c r="F17" s="4">
        <f t="shared" si="7"/>
        <v>28000</v>
      </c>
      <c r="H17" s="5">
        <f>F17/SUM(F13:F19)</f>
        <v>0.11144278606965174</v>
      </c>
      <c r="I17">
        <v>0.11</v>
      </c>
      <c r="J17" s="7">
        <f t="shared" si="9"/>
        <v>0.34</v>
      </c>
      <c r="K17">
        <v>5</v>
      </c>
      <c r="L17" s="8">
        <f t="shared" si="8"/>
        <v>14000000</v>
      </c>
      <c r="M17">
        <f>L17/L20</f>
        <v>0.13989507869098175</v>
      </c>
      <c r="N17">
        <f>K17/K20</f>
        <v>1.2468827930174564E-2</v>
      </c>
    </row>
    <row r="18" spans="1:14" x14ac:dyDescent="0.2">
      <c r="B18">
        <v>0.1</v>
      </c>
      <c r="C18">
        <v>5</v>
      </c>
      <c r="D18">
        <v>0.06</v>
      </c>
      <c r="E18" s="4">
        <v>550000</v>
      </c>
      <c r="F18" s="4">
        <f t="shared" si="7"/>
        <v>33000</v>
      </c>
      <c r="H18" s="5">
        <f>F18/SUM(F13:F19)</f>
        <v>0.13134328358208955</v>
      </c>
      <c r="I18">
        <v>0.13</v>
      </c>
      <c r="J18" s="7">
        <f t="shared" si="9"/>
        <v>0.4</v>
      </c>
      <c r="K18">
        <v>22</v>
      </c>
      <c r="L18" s="8">
        <f t="shared" si="8"/>
        <v>12100000</v>
      </c>
      <c r="M18">
        <f>L18/L20</f>
        <v>0.12090931801149138</v>
      </c>
      <c r="N18">
        <f>K18/K20</f>
        <v>5.4862842892768077E-2</v>
      </c>
    </row>
    <row r="19" spans="1:14" x14ac:dyDescent="0.2">
      <c r="B19">
        <v>0.4</v>
      </c>
      <c r="C19">
        <v>6</v>
      </c>
      <c r="D19">
        <v>0.6</v>
      </c>
      <c r="E19" s="4">
        <v>150000</v>
      </c>
      <c r="F19" s="4">
        <f t="shared" si="7"/>
        <v>90000</v>
      </c>
      <c r="H19" s="5">
        <f>F19/SUM(F13:F19)</f>
        <v>0.35820895522388058</v>
      </c>
      <c r="I19">
        <v>0.36</v>
      </c>
      <c r="J19" s="7">
        <f t="shared" si="9"/>
        <v>1</v>
      </c>
      <c r="K19">
        <v>240</v>
      </c>
      <c r="L19" s="8">
        <f t="shared" si="8"/>
        <v>36000000</v>
      </c>
      <c r="M19">
        <f>L19/L20</f>
        <v>0.35973020234823883</v>
      </c>
      <c r="N19">
        <f>K19/K20</f>
        <v>0.59850374064837908</v>
      </c>
    </row>
    <row r="20" spans="1:14" x14ac:dyDescent="0.2">
      <c r="D20">
        <f>SUM(D13:D19)</f>
        <v>1</v>
      </c>
      <c r="E20" s="4">
        <f t="shared" ref="E20:F20" si="10">SUM(E13:E19)</f>
        <v>6875000</v>
      </c>
      <c r="F20" s="4">
        <f t="shared" si="10"/>
        <v>251250</v>
      </c>
      <c r="H20" s="5">
        <f>SUM(H13:H19)</f>
        <v>1</v>
      </c>
      <c r="J20" s="7" t="s">
        <v>45</v>
      </c>
      <c r="K20">
        <f>SUM(K13:K19)</f>
        <v>401</v>
      </c>
      <c r="L20" s="8">
        <f>SUM(L13:L19)</f>
        <v>100075000</v>
      </c>
    </row>
    <row r="21" spans="1:14" x14ac:dyDescent="0.2">
      <c r="A21" t="s">
        <v>60</v>
      </c>
      <c r="B21" t="s">
        <v>61</v>
      </c>
    </row>
    <row r="22" spans="1:14" x14ac:dyDescent="0.2">
      <c r="B22" t="s">
        <v>62</v>
      </c>
      <c r="C22" t="s">
        <v>63</v>
      </c>
      <c r="D22" t="s">
        <v>64</v>
      </c>
    </row>
    <row r="23" spans="1:14" x14ac:dyDescent="0.2">
      <c r="A23" t="s">
        <v>65</v>
      </c>
      <c r="B23">
        <v>50000</v>
      </c>
      <c r="C23">
        <v>25000</v>
      </c>
      <c r="D23">
        <v>2000</v>
      </c>
      <c r="E23" s="4" t="s">
        <v>66</v>
      </c>
    </row>
    <row r="24" spans="1:14" x14ac:dyDescent="0.2">
      <c r="A24" s="21" t="s">
        <v>71</v>
      </c>
    </row>
    <row r="25" spans="1:14" x14ac:dyDescent="0.2">
      <c r="A25" s="21"/>
    </row>
    <row r="26" spans="1:14" x14ac:dyDescent="0.2">
      <c r="A26" t="s">
        <v>68</v>
      </c>
      <c r="C26" t="s">
        <v>59</v>
      </c>
      <c r="D26" t="s">
        <v>40</v>
      </c>
      <c r="E26" s="4" t="s">
        <v>41</v>
      </c>
      <c r="F26" s="4" t="s">
        <v>43</v>
      </c>
      <c r="H26" s="5" t="s">
        <v>42</v>
      </c>
      <c r="I26" t="s">
        <v>47</v>
      </c>
      <c r="J26" s="7" t="s">
        <v>54</v>
      </c>
      <c r="K26" t="s">
        <v>50</v>
      </c>
      <c r="L26" t="s">
        <v>51</v>
      </c>
      <c r="M26" t="s">
        <v>52</v>
      </c>
      <c r="N26" t="s">
        <v>53</v>
      </c>
    </row>
    <row r="27" spans="1:14" x14ac:dyDescent="0.2">
      <c r="B27">
        <v>0.02</v>
      </c>
      <c r="C27">
        <v>0</v>
      </c>
      <c r="D27">
        <v>0.10299999999999999</v>
      </c>
      <c r="E27" s="4">
        <v>40000</v>
      </c>
      <c r="F27" s="4">
        <f>D27*E27</f>
        <v>4120</v>
      </c>
      <c r="H27" s="5">
        <f>F27/SUM(F27:F33)</f>
        <v>3.3007530844415961E-2</v>
      </c>
      <c r="I27">
        <v>0.03</v>
      </c>
      <c r="J27" s="7">
        <v>0.10299999999999999</v>
      </c>
      <c r="K27">
        <v>87</v>
      </c>
      <c r="L27" s="8">
        <f>K27*E27</f>
        <v>3480000</v>
      </c>
      <c r="M27">
        <f>L27/L34</f>
        <v>3.3285509325681494E-2</v>
      </c>
      <c r="N27">
        <f>K27/K34</f>
        <v>0.10406698564593302</v>
      </c>
    </row>
    <row r="28" spans="1:14" x14ac:dyDescent="0.2">
      <c r="B28">
        <v>0.2</v>
      </c>
      <c r="C28">
        <v>1</v>
      </c>
      <c r="D28">
        <v>0.1</v>
      </c>
      <c r="E28" s="4">
        <v>180000</v>
      </c>
      <c r="F28" s="4">
        <f t="shared" ref="F28:F33" si="11">D28*E28</f>
        <v>18000</v>
      </c>
      <c r="H28" s="5">
        <f>F28/SUM(F27:F33)</f>
        <v>0.14420765902900176</v>
      </c>
      <c r="I28">
        <v>0.16</v>
      </c>
      <c r="J28" s="7">
        <f>SUM(J27+D28)</f>
        <v>0.20300000000000001</v>
      </c>
      <c r="K28">
        <v>89</v>
      </c>
      <c r="L28" s="8">
        <f t="shared" ref="L28:L33" si="12">K28*E28</f>
        <v>16020000</v>
      </c>
      <c r="M28">
        <f>L28/L34</f>
        <v>0.15322812051649928</v>
      </c>
      <c r="N28">
        <f>K28/K34</f>
        <v>0.10645933014354067</v>
      </c>
    </row>
    <row r="29" spans="1:14" x14ac:dyDescent="0.2">
      <c r="B29">
        <v>0.1</v>
      </c>
      <c r="C29">
        <v>2</v>
      </c>
      <c r="D29">
        <v>7.0000000000000001E-3</v>
      </c>
      <c r="E29" s="4">
        <v>2000000</v>
      </c>
      <c r="F29" s="4">
        <f t="shared" si="11"/>
        <v>14000</v>
      </c>
      <c r="H29" s="5">
        <f>F29/SUM(F27:F33)</f>
        <v>0.11216151257811248</v>
      </c>
      <c r="I29">
        <v>0.09</v>
      </c>
      <c r="J29" s="7">
        <f t="shared" ref="J29:J33" si="13">SUM(J28+D29)</f>
        <v>0.21000000000000002</v>
      </c>
      <c r="K29">
        <v>9</v>
      </c>
      <c r="L29" s="8">
        <f t="shared" si="12"/>
        <v>18000000</v>
      </c>
      <c r="M29">
        <f>L29/L34</f>
        <v>0.17216642754662842</v>
      </c>
      <c r="N29">
        <f>K29/K34</f>
        <v>1.076555023923445E-2</v>
      </c>
    </row>
    <row r="30" spans="1:14" x14ac:dyDescent="0.2">
      <c r="B30">
        <v>0.1</v>
      </c>
      <c r="C30">
        <v>3</v>
      </c>
      <c r="D30">
        <v>2.5000000000000001E-2</v>
      </c>
      <c r="E30" s="4">
        <v>600000</v>
      </c>
      <c r="F30" s="4">
        <f t="shared" si="11"/>
        <v>15000</v>
      </c>
      <c r="H30" s="5">
        <f>F30/SUM(F27:F33)</f>
        <v>0.1201730491908348</v>
      </c>
      <c r="I30">
        <v>0.12</v>
      </c>
      <c r="J30" s="7">
        <f t="shared" si="13"/>
        <v>0.23500000000000001</v>
      </c>
      <c r="K30">
        <v>15</v>
      </c>
      <c r="L30" s="8">
        <f t="shared" si="12"/>
        <v>9000000</v>
      </c>
      <c r="M30">
        <f>L30/L34</f>
        <v>8.608321377331421E-2</v>
      </c>
      <c r="N30">
        <f>K30/K34</f>
        <v>1.7942583732057416E-2</v>
      </c>
    </row>
    <row r="31" spans="1:14" x14ac:dyDescent="0.2">
      <c r="B31">
        <v>0.08</v>
      </c>
      <c r="C31">
        <v>4</v>
      </c>
      <c r="D31">
        <v>5.0000000000000001E-3</v>
      </c>
      <c r="E31" s="4">
        <v>2800000</v>
      </c>
      <c r="F31" s="4">
        <f t="shared" si="11"/>
        <v>14000</v>
      </c>
      <c r="H31" s="5">
        <f>F31/SUM(F27:F33)</f>
        <v>0.11216151257811248</v>
      </c>
      <c r="I31">
        <v>0.11</v>
      </c>
      <c r="J31" s="7">
        <f t="shared" si="13"/>
        <v>0.24000000000000002</v>
      </c>
      <c r="K31">
        <v>4</v>
      </c>
      <c r="L31" s="8">
        <f t="shared" si="12"/>
        <v>11200000</v>
      </c>
      <c r="M31">
        <f>L31/L34</f>
        <v>0.10712577714012435</v>
      </c>
      <c r="N31">
        <f>K31/K34</f>
        <v>4.7846889952153108E-3</v>
      </c>
    </row>
    <row r="32" spans="1:14" x14ac:dyDescent="0.2">
      <c r="B32">
        <v>0.1</v>
      </c>
      <c r="C32">
        <v>5</v>
      </c>
      <c r="D32">
        <v>0.03</v>
      </c>
      <c r="E32" s="4">
        <v>530000</v>
      </c>
      <c r="F32" s="4">
        <f t="shared" si="11"/>
        <v>15900</v>
      </c>
      <c r="H32" s="5">
        <f>F32/SUM(F27:F33)</f>
        <v>0.1273834321422849</v>
      </c>
      <c r="I32">
        <v>0.13</v>
      </c>
      <c r="J32" s="7">
        <f t="shared" si="13"/>
        <v>0.27</v>
      </c>
      <c r="K32">
        <v>19</v>
      </c>
      <c r="L32" s="8">
        <f t="shared" si="12"/>
        <v>10070000</v>
      </c>
      <c r="M32">
        <f>L32/L34</f>
        <v>9.6317551410808222E-2</v>
      </c>
      <c r="N32">
        <f>K32/K34</f>
        <v>2.2727272727272728E-2</v>
      </c>
    </row>
    <row r="33" spans="1:14" x14ac:dyDescent="0.2">
      <c r="B33">
        <v>0.4</v>
      </c>
      <c r="C33">
        <v>6</v>
      </c>
      <c r="D33">
        <v>0.73</v>
      </c>
      <c r="E33" s="4">
        <v>60000</v>
      </c>
      <c r="F33" s="4">
        <f t="shared" si="11"/>
        <v>43800</v>
      </c>
      <c r="H33" s="5">
        <f>F33/SUM(F27:F33)</f>
        <v>0.3509053036372376</v>
      </c>
      <c r="I33">
        <v>0.36</v>
      </c>
      <c r="J33" s="7">
        <f t="shared" si="13"/>
        <v>1</v>
      </c>
      <c r="K33">
        <v>613</v>
      </c>
      <c r="L33" s="8">
        <f t="shared" si="12"/>
        <v>36780000</v>
      </c>
      <c r="M33">
        <f>L33/L34</f>
        <v>0.35179340028694406</v>
      </c>
      <c r="N33">
        <f>K33/K34</f>
        <v>0.73325358851674638</v>
      </c>
    </row>
    <row r="34" spans="1:14" x14ac:dyDescent="0.2">
      <c r="D34">
        <f>SUM(D27:D33)</f>
        <v>1</v>
      </c>
      <c r="E34" s="4">
        <f t="shared" ref="E34:F34" si="14">SUM(E27:E33)</f>
        <v>6210000</v>
      </c>
      <c r="F34" s="4">
        <f t="shared" si="14"/>
        <v>124820</v>
      </c>
      <c r="H34" s="5">
        <f>SUM(H27:H33)</f>
        <v>0.99999999999999989</v>
      </c>
      <c r="J34" s="7" t="s">
        <v>45</v>
      </c>
      <c r="K34">
        <f>SUM(K27:K33)</f>
        <v>836</v>
      </c>
      <c r="L34" s="8">
        <f>SUM(L27:L33)</f>
        <v>104550000</v>
      </c>
    </row>
    <row r="37" spans="1:14" x14ac:dyDescent="0.2">
      <c r="A37" t="s">
        <v>67</v>
      </c>
      <c r="C37" t="s">
        <v>59</v>
      </c>
      <c r="D37" t="s">
        <v>40</v>
      </c>
      <c r="E37" s="4" t="s">
        <v>41</v>
      </c>
      <c r="F37" s="4" t="s">
        <v>43</v>
      </c>
      <c r="H37" s="5" t="s">
        <v>42</v>
      </c>
      <c r="I37" t="s">
        <v>47</v>
      </c>
      <c r="J37" s="7" t="s">
        <v>54</v>
      </c>
      <c r="K37" t="s">
        <v>50</v>
      </c>
      <c r="L37" t="s">
        <v>51</v>
      </c>
      <c r="M37" t="s">
        <v>52</v>
      </c>
      <c r="N37" t="s">
        <v>53</v>
      </c>
    </row>
    <row r="38" spans="1:14" x14ac:dyDescent="0.2">
      <c r="B38">
        <v>0.02</v>
      </c>
      <c r="C38">
        <v>0</v>
      </c>
      <c r="D38">
        <v>0.05</v>
      </c>
      <c r="E38" s="4">
        <v>40000</v>
      </c>
      <c r="F38" s="4">
        <f>D38*E38</f>
        <v>2000</v>
      </c>
      <c r="H38" s="5">
        <f>F38/SUM(F38:F44)</f>
        <v>3.0911901081916538E-2</v>
      </c>
      <c r="I38">
        <v>0.03</v>
      </c>
      <c r="J38" s="7">
        <v>0.05</v>
      </c>
      <c r="K38">
        <v>90</v>
      </c>
      <c r="L38" s="8">
        <f>K38*E38</f>
        <v>3600000</v>
      </c>
      <c r="M38">
        <f>L38/L45</f>
        <v>3.5965832459163793E-2</v>
      </c>
      <c r="N38">
        <f>K38/K45</f>
        <v>5.5693069306930694E-2</v>
      </c>
    </row>
    <row r="39" spans="1:14" x14ac:dyDescent="0.2">
      <c r="B39">
        <v>0.2</v>
      </c>
      <c r="C39">
        <v>1</v>
      </c>
      <c r="D39">
        <v>0.06</v>
      </c>
      <c r="E39" s="4">
        <v>180000</v>
      </c>
      <c r="F39" s="4">
        <f t="shared" ref="F39:F44" si="15">D39*E39</f>
        <v>10800</v>
      </c>
      <c r="H39" s="5">
        <f>F39/SUM(F38:F44)</f>
        <v>0.16692426584234932</v>
      </c>
      <c r="I39">
        <v>0.16</v>
      </c>
      <c r="J39" s="7">
        <f>SUM(J38+D39)</f>
        <v>0.11</v>
      </c>
      <c r="K39">
        <v>89</v>
      </c>
      <c r="L39" s="8">
        <f t="shared" ref="L39:L44" si="16">K39*E39</f>
        <v>16020000</v>
      </c>
      <c r="M39">
        <f>L39/L45</f>
        <v>0.16004795444327888</v>
      </c>
      <c r="N39">
        <f>K39/K45</f>
        <v>5.5074257425742575E-2</v>
      </c>
    </row>
    <row r="40" spans="1:14" x14ac:dyDescent="0.2">
      <c r="B40">
        <v>0.1</v>
      </c>
      <c r="C40">
        <v>2</v>
      </c>
      <c r="D40">
        <v>5.0000000000000001E-3</v>
      </c>
      <c r="E40" s="4">
        <v>1300000</v>
      </c>
      <c r="F40" s="4">
        <f t="shared" si="15"/>
        <v>6500</v>
      </c>
      <c r="H40" s="5">
        <f>F40/SUM(F38:F44)</f>
        <v>0.10046367851622875</v>
      </c>
      <c r="I40">
        <v>0.09</v>
      </c>
      <c r="J40" s="7">
        <f t="shared" ref="J40:J44" si="17">SUM(J39+D40)</f>
        <v>0.115</v>
      </c>
      <c r="K40">
        <v>11</v>
      </c>
      <c r="L40" s="8">
        <f t="shared" si="16"/>
        <v>14300000</v>
      </c>
      <c r="M40">
        <f>L40/L45</f>
        <v>0.14286427893501175</v>
      </c>
      <c r="N40">
        <f>K40/K45</f>
        <v>6.8069306930693069E-3</v>
      </c>
    </row>
    <row r="41" spans="1:14" x14ac:dyDescent="0.2">
      <c r="B41">
        <v>0.1</v>
      </c>
      <c r="C41">
        <v>3</v>
      </c>
      <c r="D41">
        <v>1.2999999999999999E-2</v>
      </c>
      <c r="E41" s="4">
        <v>600000</v>
      </c>
      <c r="F41" s="4">
        <f t="shared" si="15"/>
        <v>7800</v>
      </c>
      <c r="H41" s="5">
        <f>F41/SUM(F38:F44)</f>
        <v>0.12055641421947449</v>
      </c>
      <c r="I41">
        <v>0.12</v>
      </c>
      <c r="J41" s="7">
        <f t="shared" si="17"/>
        <v>0.128</v>
      </c>
      <c r="K41">
        <v>21</v>
      </c>
      <c r="L41" s="8">
        <f t="shared" si="16"/>
        <v>12600000</v>
      </c>
      <c r="M41">
        <f>L41/L45</f>
        <v>0.12588041360707328</v>
      </c>
      <c r="N41">
        <f>K41/K45</f>
        <v>1.2995049504950494E-2</v>
      </c>
    </row>
    <row r="42" spans="1:14" x14ac:dyDescent="0.2">
      <c r="B42">
        <v>0.08</v>
      </c>
      <c r="C42">
        <v>4</v>
      </c>
      <c r="D42">
        <v>3.0000000000000001E-3</v>
      </c>
      <c r="E42" s="4">
        <v>2600000</v>
      </c>
      <c r="F42" s="4">
        <f t="shared" si="15"/>
        <v>7800</v>
      </c>
      <c r="H42" s="5">
        <f>F42/SUM(F38:F44)</f>
        <v>0.12055641421947449</v>
      </c>
      <c r="I42">
        <v>0.11</v>
      </c>
      <c r="J42" s="7">
        <f t="shared" si="17"/>
        <v>0.13100000000000001</v>
      </c>
      <c r="K42">
        <v>2</v>
      </c>
      <c r="L42" s="8">
        <f t="shared" si="16"/>
        <v>5200000</v>
      </c>
      <c r="M42">
        <f>L42/L45</f>
        <v>5.1950646885458814E-2</v>
      </c>
      <c r="N42">
        <f>K42/K45</f>
        <v>1.2376237623762376E-3</v>
      </c>
    </row>
    <row r="43" spans="1:14" x14ac:dyDescent="0.2">
      <c r="B43">
        <v>0.1</v>
      </c>
      <c r="C43">
        <v>5</v>
      </c>
      <c r="D43">
        <v>1.7000000000000001E-2</v>
      </c>
      <c r="E43" s="4">
        <v>500000</v>
      </c>
      <c r="F43" s="4">
        <f t="shared" si="15"/>
        <v>8500</v>
      </c>
      <c r="H43" s="5">
        <f>F43/SUM(F38:F44)</f>
        <v>0.13137557959814528</v>
      </c>
      <c r="I43">
        <v>0.13</v>
      </c>
      <c r="J43" s="7">
        <f t="shared" si="17"/>
        <v>0.14800000000000002</v>
      </c>
      <c r="K43">
        <v>28</v>
      </c>
      <c r="L43" s="8">
        <f t="shared" si="16"/>
        <v>14000000</v>
      </c>
      <c r="M43">
        <f>L43/L45</f>
        <v>0.13986712623008143</v>
      </c>
      <c r="N43">
        <f>K43/K45</f>
        <v>1.7326732673267328E-2</v>
      </c>
    </row>
    <row r="44" spans="1:14" x14ac:dyDescent="0.2">
      <c r="B44">
        <v>0.4</v>
      </c>
      <c r="C44">
        <v>6</v>
      </c>
      <c r="D44">
        <v>0.85199999999999998</v>
      </c>
      <c r="E44" s="4">
        <v>25000</v>
      </c>
      <c r="F44" s="4">
        <f t="shared" si="15"/>
        <v>21300</v>
      </c>
      <c r="H44" s="5">
        <f>F44/SUM(F38:F44)</f>
        <v>0.32921174652241114</v>
      </c>
      <c r="I44">
        <v>0.36</v>
      </c>
      <c r="J44" s="7">
        <f t="shared" si="17"/>
        <v>1</v>
      </c>
      <c r="K44">
        <v>1375</v>
      </c>
      <c r="L44" s="8">
        <f t="shared" si="16"/>
        <v>34375000</v>
      </c>
      <c r="M44">
        <f>L44/L45</f>
        <v>0.34342374743993209</v>
      </c>
      <c r="N44">
        <f>K44/K45</f>
        <v>0.8508663366336634</v>
      </c>
    </row>
    <row r="45" spans="1:14" x14ac:dyDescent="0.2">
      <c r="D45">
        <f>SUM(D38:D44)</f>
        <v>1</v>
      </c>
      <c r="E45" s="4">
        <f t="shared" ref="E45:F45" si="18">SUM(E38:E44)</f>
        <v>5245000</v>
      </c>
      <c r="F45" s="4">
        <f t="shared" si="18"/>
        <v>64700</v>
      </c>
      <c r="H45" s="5">
        <f>SUM(H38:H44)</f>
        <v>1</v>
      </c>
      <c r="J45" s="7" t="s">
        <v>45</v>
      </c>
      <c r="K45">
        <f>SUM(K38:K44)</f>
        <v>1616</v>
      </c>
      <c r="L45" s="8">
        <f>SUM(L38:L44)</f>
        <v>100095000</v>
      </c>
    </row>
    <row r="47" spans="1:14" x14ac:dyDescent="0.2">
      <c r="B47" t="s">
        <v>70</v>
      </c>
    </row>
    <row r="48" spans="1:14" x14ac:dyDescent="0.2">
      <c r="A48" t="s">
        <v>91</v>
      </c>
      <c r="C48" t="s">
        <v>59</v>
      </c>
      <c r="D48" t="s">
        <v>40</v>
      </c>
      <c r="E48" s="4" t="s">
        <v>41</v>
      </c>
      <c r="F48" s="4" t="s">
        <v>43</v>
      </c>
      <c r="H48" s="5" t="s">
        <v>42</v>
      </c>
      <c r="I48" t="s">
        <v>47</v>
      </c>
      <c r="J48" s="7" t="s">
        <v>54</v>
      </c>
      <c r="K48" t="s">
        <v>50</v>
      </c>
      <c r="L48" t="s">
        <v>51</v>
      </c>
      <c r="M48" t="s">
        <v>52</v>
      </c>
      <c r="N48" t="s">
        <v>53</v>
      </c>
    </row>
    <row r="49" spans="1:14" x14ac:dyDescent="0.2">
      <c r="B49">
        <v>0.02</v>
      </c>
      <c r="C49">
        <v>0</v>
      </c>
      <c r="D49">
        <v>0.03</v>
      </c>
      <c r="E49" s="4">
        <v>40000</v>
      </c>
      <c r="F49" s="4">
        <f>D49*E49</f>
        <v>1200</v>
      </c>
      <c r="H49" s="5">
        <f>F49/SUM(F49:F55)</f>
        <v>3.3149171270718231E-2</v>
      </c>
      <c r="I49">
        <v>0.03</v>
      </c>
      <c r="J49" s="7">
        <f>D49</f>
        <v>0.03</v>
      </c>
      <c r="K49">
        <v>72</v>
      </c>
      <c r="L49" s="8">
        <f>K49*E49</f>
        <v>2880000</v>
      </c>
      <c r="M49">
        <f>L49/L56</f>
        <v>2.881210108245463E-2</v>
      </c>
      <c r="N49">
        <f>K49/K56</f>
        <v>2.5815704553603443E-2</v>
      </c>
    </row>
    <row r="50" spans="1:14" x14ac:dyDescent="0.2">
      <c r="B50">
        <v>0.2</v>
      </c>
      <c r="C50">
        <v>1</v>
      </c>
      <c r="D50">
        <v>0.32</v>
      </c>
      <c r="E50" s="4">
        <v>18000</v>
      </c>
      <c r="F50" s="4">
        <f t="shared" ref="F50:F55" si="19">D50*E50</f>
        <v>5760</v>
      </c>
      <c r="H50" s="5">
        <f>F50/SUM(F49:F55)</f>
        <v>0.1591160220994475</v>
      </c>
      <c r="I50">
        <v>0.16</v>
      </c>
      <c r="J50" s="7">
        <f>SUM(J49+D50)</f>
        <v>0.35</v>
      </c>
      <c r="K50">
        <v>891</v>
      </c>
      <c r="L50" s="8">
        <f t="shared" ref="L50:L55" si="20">K50*E50</f>
        <v>16038000</v>
      </c>
      <c r="M50">
        <f>L50/L56</f>
        <v>0.16044738790291924</v>
      </c>
      <c r="N50">
        <f>K50/K56</f>
        <v>0.31946934385084258</v>
      </c>
    </row>
    <row r="51" spans="1:14" x14ac:dyDescent="0.2">
      <c r="B51">
        <v>0.1</v>
      </c>
      <c r="C51">
        <v>2</v>
      </c>
      <c r="D51">
        <v>2.8000000000000001E-2</v>
      </c>
      <c r="E51" s="4">
        <v>130000</v>
      </c>
      <c r="F51" s="4">
        <f t="shared" si="19"/>
        <v>3640</v>
      </c>
      <c r="H51" s="5">
        <f>F51/SUM(F49:F55)</f>
        <v>0.10055248618784531</v>
      </c>
      <c r="I51">
        <v>0.09</v>
      </c>
      <c r="J51" s="7">
        <f t="shared" ref="J51:J55" si="21">SUM(J50+D51)</f>
        <v>0.378</v>
      </c>
      <c r="K51">
        <v>70</v>
      </c>
      <c r="L51" s="8">
        <f t="shared" si="20"/>
        <v>9100000</v>
      </c>
      <c r="M51">
        <f>L51/L56</f>
        <v>9.1038236059144836E-2</v>
      </c>
      <c r="N51">
        <f>K51/K56</f>
        <v>2.509860164933668E-2</v>
      </c>
    </row>
    <row r="52" spans="1:14" x14ac:dyDescent="0.2">
      <c r="B52">
        <v>0.1</v>
      </c>
      <c r="C52">
        <v>3</v>
      </c>
      <c r="D52">
        <v>7.0000000000000001E-3</v>
      </c>
      <c r="E52" s="4">
        <v>600000</v>
      </c>
      <c r="F52" s="4">
        <f t="shared" si="19"/>
        <v>4200</v>
      </c>
      <c r="H52" s="5">
        <f>F52/SUM(F49:F55)</f>
        <v>0.11602209944751381</v>
      </c>
      <c r="I52">
        <v>0.12</v>
      </c>
      <c r="J52" s="7">
        <f t="shared" si="21"/>
        <v>0.38500000000000001</v>
      </c>
      <c r="K52">
        <v>18</v>
      </c>
      <c r="L52" s="8">
        <f t="shared" si="20"/>
        <v>10800000</v>
      </c>
      <c r="M52">
        <f>L52/L56</f>
        <v>0.10804537905920486</v>
      </c>
      <c r="N52">
        <f>K52/K56</f>
        <v>6.4539261384008607E-3</v>
      </c>
    </row>
    <row r="53" spans="1:14" x14ac:dyDescent="0.2">
      <c r="B53">
        <v>0.08</v>
      </c>
      <c r="C53">
        <v>4</v>
      </c>
      <c r="D53">
        <v>1.4999999999999999E-2</v>
      </c>
      <c r="E53" s="4">
        <v>260000</v>
      </c>
      <c r="F53" s="4">
        <f t="shared" si="19"/>
        <v>3900</v>
      </c>
      <c r="H53" s="5">
        <f>F53/SUM(F49:F55)</f>
        <v>0.10773480662983426</v>
      </c>
      <c r="I53">
        <v>0.11</v>
      </c>
      <c r="J53" s="7">
        <f t="shared" si="21"/>
        <v>0.4</v>
      </c>
      <c r="K53">
        <v>49</v>
      </c>
      <c r="L53" s="8">
        <f t="shared" si="20"/>
        <v>12740000</v>
      </c>
      <c r="M53">
        <f>L53/L56</f>
        <v>0.12745353048280278</v>
      </c>
      <c r="N53">
        <f>K53/K56</f>
        <v>1.7569021154535677E-2</v>
      </c>
    </row>
    <row r="54" spans="1:14" x14ac:dyDescent="0.2">
      <c r="B54">
        <v>0.1</v>
      </c>
      <c r="C54">
        <v>5</v>
      </c>
      <c r="D54">
        <v>0.1</v>
      </c>
      <c r="E54" s="4">
        <v>50000</v>
      </c>
      <c r="F54" s="4">
        <f t="shared" si="19"/>
        <v>5000</v>
      </c>
      <c r="H54" s="5">
        <f>F54/SUM(F49:F55)</f>
        <v>0.13812154696132597</v>
      </c>
      <c r="I54">
        <v>0.13</v>
      </c>
      <c r="J54" s="7">
        <f t="shared" si="21"/>
        <v>0.5</v>
      </c>
      <c r="K54">
        <v>247</v>
      </c>
      <c r="L54" s="8">
        <f t="shared" si="20"/>
        <v>12350000</v>
      </c>
      <c r="M54">
        <f>L54/L56</f>
        <v>0.12355189179455371</v>
      </c>
      <c r="N54">
        <f>K54/K56</f>
        <v>8.8562208676945142E-2</v>
      </c>
    </row>
    <row r="55" spans="1:14" x14ac:dyDescent="0.2">
      <c r="B55">
        <v>0.4</v>
      </c>
      <c r="C55">
        <v>6</v>
      </c>
      <c r="D55">
        <v>0.5</v>
      </c>
      <c r="E55" s="4">
        <v>25000</v>
      </c>
      <c r="F55" s="4">
        <f t="shared" si="19"/>
        <v>12500</v>
      </c>
      <c r="H55" s="5">
        <f>F55/SUM(F49:F55)</f>
        <v>0.34530386740331492</v>
      </c>
      <c r="I55">
        <v>0.36</v>
      </c>
      <c r="J55" s="7">
        <f t="shared" si="21"/>
        <v>1</v>
      </c>
      <c r="K55">
        <v>1442</v>
      </c>
      <c r="L55" s="8">
        <f t="shared" si="20"/>
        <v>36050000</v>
      </c>
      <c r="M55">
        <f>L55/L56</f>
        <v>0.36065147361891997</v>
      </c>
      <c r="N55">
        <f>K55/K56</f>
        <v>0.51703119397633557</v>
      </c>
    </row>
    <row r="56" spans="1:14" x14ac:dyDescent="0.2">
      <c r="D56">
        <f>SUM(D49:D55)</f>
        <v>1</v>
      </c>
      <c r="E56" s="4">
        <f t="shared" ref="E56:F56" si="22">SUM(E49:E55)</f>
        <v>1123000</v>
      </c>
      <c r="F56" s="4">
        <f t="shared" si="22"/>
        <v>36200</v>
      </c>
      <c r="H56" s="5">
        <f>SUM(H49:H55)</f>
        <v>1</v>
      </c>
      <c r="J56" s="7" t="s">
        <v>45</v>
      </c>
      <c r="K56">
        <f>SUM(K49:K55)</f>
        <v>2789</v>
      </c>
      <c r="L56" s="8">
        <f>SUM(L49:L55)</f>
        <v>99958000</v>
      </c>
    </row>
    <row r="58" spans="1:14" x14ac:dyDescent="0.2">
      <c r="B58" t="s">
        <v>70</v>
      </c>
    </row>
    <row r="59" spans="1:14" x14ac:dyDescent="0.2">
      <c r="A59" t="s">
        <v>69</v>
      </c>
      <c r="C59" t="s">
        <v>59</v>
      </c>
      <c r="D59" t="s">
        <v>40</v>
      </c>
      <c r="E59" s="4" t="s">
        <v>41</v>
      </c>
      <c r="F59" s="4" t="s">
        <v>43</v>
      </c>
      <c r="H59" s="5" t="s">
        <v>42</v>
      </c>
      <c r="I59" t="s">
        <v>47</v>
      </c>
      <c r="J59" s="7" t="s">
        <v>54</v>
      </c>
      <c r="K59" t="s">
        <v>50</v>
      </c>
      <c r="L59" t="s">
        <v>51</v>
      </c>
      <c r="M59" t="s">
        <v>52</v>
      </c>
      <c r="N59" t="s">
        <v>53</v>
      </c>
    </row>
    <row r="60" spans="1:14" x14ac:dyDescent="0.2">
      <c r="B60">
        <v>0.02</v>
      </c>
      <c r="C60">
        <v>0</v>
      </c>
      <c r="D60">
        <v>0.04</v>
      </c>
      <c r="E60" s="4">
        <v>4000</v>
      </c>
      <c r="F60" s="4">
        <f>D60*E60</f>
        <v>160</v>
      </c>
      <c r="H60" s="5">
        <f>F60/SUM(F60:F66)</f>
        <v>3.4820457018498369E-2</v>
      </c>
      <c r="I60">
        <v>0.03</v>
      </c>
      <c r="J60" s="7">
        <f>D60</f>
        <v>0.04</v>
      </c>
      <c r="K60">
        <v>72</v>
      </c>
      <c r="L60" s="8">
        <f>K60*E60</f>
        <v>288000</v>
      </c>
      <c r="M60">
        <f>L60/L67</f>
        <v>2.2417685062660543E-2</v>
      </c>
      <c r="N60">
        <f>K60/K67</f>
        <v>2.5815704553603443E-2</v>
      </c>
    </row>
    <row r="61" spans="1:14" x14ac:dyDescent="0.2">
      <c r="B61">
        <v>0.2</v>
      </c>
      <c r="C61">
        <v>1</v>
      </c>
      <c r="D61">
        <v>0.15</v>
      </c>
      <c r="E61" s="4">
        <v>5000</v>
      </c>
      <c r="F61" s="4">
        <f t="shared" ref="F61:F66" si="23">D61*E61</f>
        <v>750</v>
      </c>
      <c r="H61" s="5">
        <f>F61/SUM(F60:F66)</f>
        <v>0.1632208922742111</v>
      </c>
      <c r="I61">
        <v>0.16</v>
      </c>
      <c r="J61" s="7">
        <f>SUM(J60+D61)</f>
        <v>0.19</v>
      </c>
      <c r="K61">
        <v>891</v>
      </c>
      <c r="L61" s="8">
        <f t="shared" ref="L61:L66" si="24">K61*E61</f>
        <v>4455000</v>
      </c>
      <c r="M61">
        <f>L61/L67</f>
        <v>0.34677356581303026</v>
      </c>
      <c r="N61">
        <f>K61/K67</f>
        <v>0.31946934385084258</v>
      </c>
    </row>
    <row r="62" spans="1:14" x14ac:dyDescent="0.2">
      <c r="B62">
        <v>0.1</v>
      </c>
      <c r="C62">
        <v>2</v>
      </c>
      <c r="D62">
        <v>0.03</v>
      </c>
      <c r="E62" s="4">
        <v>13000</v>
      </c>
      <c r="F62" s="4">
        <f t="shared" si="23"/>
        <v>390</v>
      </c>
      <c r="H62" s="5">
        <f>F62/SUM(F60:F66)</f>
        <v>8.4874863982589768E-2</v>
      </c>
      <c r="I62">
        <v>0.09</v>
      </c>
      <c r="J62" s="7">
        <f t="shared" ref="J62:J66" si="25">SUM(J61+D62)</f>
        <v>0.22</v>
      </c>
      <c r="K62">
        <v>70</v>
      </c>
      <c r="L62" s="8">
        <f t="shared" si="24"/>
        <v>910000</v>
      </c>
      <c r="M62">
        <f>L62/L67</f>
        <v>7.0833657663267685E-2</v>
      </c>
      <c r="N62">
        <f>K62/K67</f>
        <v>2.509860164933668E-2</v>
      </c>
    </row>
    <row r="63" spans="1:14" x14ac:dyDescent="0.2">
      <c r="B63">
        <v>0.1</v>
      </c>
      <c r="C63">
        <v>3</v>
      </c>
      <c r="D63">
        <v>0.01</v>
      </c>
      <c r="E63" s="4">
        <v>60000</v>
      </c>
      <c r="F63" s="4">
        <f t="shared" si="23"/>
        <v>600</v>
      </c>
      <c r="H63" s="5">
        <f>F63/SUM(F60:F66)</f>
        <v>0.13057671381936889</v>
      </c>
      <c r="I63">
        <v>0.12</v>
      </c>
      <c r="J63" s="7">
        <f t="shared" si="25"/>
        <v>0.23</v>
      </c>
      <c r="K63">
        <v>18</v>
      </c>
      <c r="L63" s="8">
        <f t="shared" si="24"/>
        <v>1080000</v>
      </c>
      <c r="M63">
        <f>L63/L67</f>
        <v>8.4066318984977031E-2</v>
      </c>
      <c r="N63">
        <f>K63/K67</f>
        <v>6.4539261384008607E-3</v>
      </c>
    </row>
    <row r="64" spans="1:14" x14ac:dyDescent="0.2">
      <c r="B64">
        <v>0.08</v>
      </c>
      <c r="C64">
        <v>4</v>
      </c>
      <c r="D64">
        <v>0.02</v>
      </c>
      <c r="E64" s="4">
        <v>26000</v>
      </c>
      <c r="F64" s="4">
        <f t="shared" si="23"/>
        <v>520</v>
      </c>
      <c r="H64" s="5">
        <f>F64/SUM(F60:F66)</f>
        <v>0.11316648531011969</v>
      </c>
      <c r="I64">
        <v>0.11</v>
      </c>
      <c r="J64" s="7">
        <f t="shared" si="25"/>
        <v>0.25</v>
      </c>
      <c r="K64">
        <v>49</v>
      </c>
      <c r="L64" s="8">
        <f t="shared" si="24"/>
        <v>1274000</v>
      </c>
      <c r="M64">
        <f>L64/L67</f>
        <v>9.9167120728574767E-2</v>
      </c>
      <c r="N64">
        <f>K64/K67</f>
        <v>1.7569021154535677E-2</v>
      </c>
    </row>
    <row r="65" spans="1:14" x14ac:dyDescent="0.2">
      <c r="B65">
        <v>0.1</v>
      </c>
      <c r="C65">
        <v>5</v>
      </c>
      <c r="D65">
        <v>0.12</v>
      </c>
      <c r="E65" s="4">
        <v>5000</v>
      </c>
      <c r="F65" s="4">
        <f t="shared" si="23"/>
        <v>600</v>
      </c>
      <c r="H65" s="5">
        <f>F65/SUM(F60:F66)</f>
        <v>0.13057671381936889</v>
      </c>
      <c r="I65">
        <v>0.13</v>
      </c>
      <c r="J65" s="7">
        <f t="shared" si="25"/>
        <v>0.37</v>
      </c>
      <c r="K65">
        <v>247</v>
      </c>
      <c r="L65" s="8">
        <f t="shared" si="24"/>
        <v>1235000</v>
      </c>
      <c r="M65">
        <f>L65/L67</f>
        <v>9.613139254300615E-2</v>
      </c>
      <c r="N65">
        <f>K65/K67</f>
        <v>8.8562208676945142E-2</v>
      </c>
    </row>
    <row r="66" spans="1:14" x14ac:dyDescent="0.2">
      <c r="B66">
        <v>0.4</v>
      </c>
      <c r="C66">
        <v>6</v>
      </c>
      <c r="D66">
        <v>0.63</v>
      </c>
      <c r="E66" s="4">
        <v>2500</v>
      </c>
      <c r="F66" s="4">
        <f t="shared" si="23"/>
        <v>1575</v>
      </c>
      <c r="H66" s="5">
        <f>F66/SUM(F60:F66)</f>
        <v>0.34276387377584333</v>
      </c>
      <c r="I66">
        <v>0.36</v>
      </c>
      <c r="J66" s="7">
        <f t="shared" si="25"/>
        <v>1</v>
      </c>
      <c r="K66">
        <v>1442</v>
      </c>
      <c r="L66" s="8">
        <f t="shared" si="24"/>
        <v>3605000</v>
      </c>
      <c r="M66">
        <f>L66/L67</f>
        <v>0.28061025920448351</v>
      </c>
      <c r="N66">
        <f>K66/K67</f>
        <v>0.51703119397633557</v>
      </c>
    </row>
    <row r="67" spans="1:14" x14ac:dyDescent="0.2">
      <c r="D67">
        <f>SUM(D60:D66)</f>
        <v>1</v>
      </c>
      <c r="E67" s="4">
        <f t="shared" ref="E67:F67" si="26">SUM(E60:E66)</f>
        <v>115500</v>
      </c>
      <c r="F67" s="4">
        <f t="shared" si="26"/>
        <v>4595</v>
      </c>
      <c r="H67" s="5">
        <f>SUM(H60:H66)</f>
        <v>1</v>
      </c>
      <c r="J67" s="7" t="s">
        <v>45</v>
      </c>
      <c r="K67">
        <f>SUM(K60:K66)</f>
        <v>2789</v>
      </c>
      <c r="L67" s="8">
        <f>SUM(L60:L66)</f>
        <v>12847000</v>
      </c>
    </row>
    <row r="69" spans="1:14" x14ac:dyDescent="0.2">
      <c r="A69" s="13" t="s">
        <v>48</v>
      </c>
      <c r="B69" s="13" t="s">
        <v>55</v>
      </c>
      <c r="C69" s="13"/>
      <c r="D69" s="13"/>
      <c r="E69" s="14"/>
      <c r="F69" s="14" t="s">
        <v>93</v>
      </c>
      <c r="G69" s="14"/>
      <c r="H69" s="15"/>
      <c r="I69" s="17" t="s">
        <v>56</v>
      </c>
      <c r="J69" s="16" t="s">
        <v>57</v>
      </c>
      <c r="K69" s="13"/>
    </row>
    <row r="70" spans="1:14" x14ac:dyDescent="0.2">
      <c r="B70" t="s">
        <v>39</v>
      </c>
      <c r="D70" t="s">
        <v>40</v>
      </c>
      <c r="E70" s="4" t="s">
        <v>41</v>
      </c>
      <c r="F70" s="4" t="s">
        <v>43</v>
      </c>
      <c r="H70" s="5" t="s">
        <v>42</v>
      </c>
      <c r="I70" s="18" t="s">
        <v>46</v>
      </c>
      <c r="J70" s="7" t="s">
        <v>58</v>
      </c>
      <c r="L70" t="s">
        <v>41</v>
      </c>
    </row>
    <row r="71" spans="1:14" x14ac:dyDescent="0.2">
      <c r="B71">
        <v>0.03</v>
      </c>
      <c r="D71">
        <v>0.03</v>
      </c>
      <c r="E71" s="4">
        <v>150000</v>
      </c>
      <c r="F71" s="4">
        <f>E71*D71</f>
        <v>4500</v>
      </c>
      <c r="G71" s="4">
        <f>B71*5000000</f>
        <v>150000</v>
      </c>
      <c r="H71" s="5">
        <f>F71/$F$78</f>
        <v>3.8371349392453638E-2</v>
      </c>
      <c r="I71" s="19">
        <v>0.03</v>
      </c>
      <c r="J71" s="6">
        <v>0.02</v>
      </c>
      <c r="L71" s="4">
        <v>7500000</v>
      </c>
      <c r="M71" s="8">
        <f>L71/50</f>
        <v>150000</v>
      </c>
    </row>
    <row r="72" spans="1:14" x14ac:dyDescent="0.2">
      <c r="B72">
        <v>0.16</v>
      </c>
      <c r="D72">
        <v>0.13</v>
      </c>
      <c r="E72" s="4">
        <v>140000</v>
      </c>
      <c r="F72" s="4">
        <f t="shared" ref="F72:F77" si="27">E72*D72</f>
        <v>18200</v>
      </c>
      <c r="G72" s="4">
        <f t="shared" ref="G72:G77" si="28">B72*5000000</f>
        <v>800000</v>
      </c>
      <c r="H72" s="5">
        <f t="shared" ref="H72:H77" si="29">F72/$F$78</f>
        <v>0.15519079087614582</v>
      </c>
      <c r="I72" s="20">
        <f>SUM(H72+I71)</f>
        <v>0.18519079087614582</v>
      </c>
      <c r="J72" s="6">
        <f>J71+D72</f>
        <v>0.15</v>
      </c>
      <c r="L72" s="4">
        <v>4000000</v>
      </c>
      <c r="M72" s="8">
        <f t="shared" ref="M72:M77" si="30">L72/50</f>
        <v>80000</v>
      </c>
    </row>
    <row r="73" spans="1:14" x14ac:dyDescent="0.2">
      <c r="B73">
        <v>0.09</v>
      </c>
      <c r="D73">
        <v>0.1</v>
      </c>
      <c r="E73" s="4">
        <v>110000</v>
      </c>
      <c r="F73" s="4">
        <f t="shared" si="27"/>
        <v>11000</v>
      </c>
      <c r="G73" s="4">
        <f t="shared" si="28"/>
        <v>450000</v>
      </c>
      <c r="H73" s="5">
        <f t="shared" si="29"/>
        <v>9.379663184822E-2</v>
      </c>
      <c r="I73" s="20">
        <f t="shared" ref="I73:I77" si="31">SUM(H73+I72)</f>
        <v>0.27898742272436583</v>
      </c>
      <c r="J73" s="6">
        <f t="shared" ref="J73:J77" si="32">J72+D73</f>
        <v>0.25</v>
      </c>
      <c r="L73" s="4">
        <v>4500000</v>
      </c>
      <c r="M73" s="8">
        <f t="shared" si="30"/>
        <v>90000</v>
      </c>
    </row>
    <row r="74" spans="1:14" x14ac:dyDescent="0.2">
      <c r="B74">
        <v>0.12</v>
      </c>
      <c r="D74">
        <v>0.13</v>
      </c>
      <c r="E74" s="4">
        <v>120000</v>
      </c>
      <c r="F74" s="4">
        <f t="shared" si="27"/>
        <v>15600</v>
      </c>
      <c r="G74" s="4">
        <f t="shared" si="28"/>
        <v>600000</v>
      </c>
      <c r="H74" s="5">
        <f t="shared" si="29"/>
        <v>0.13302067789383926</v>
      </c>
      <c r="I74" s="20">
        <f t="shared" si="31"/>
        <v>0.41200810061820509</v>
      </c>
      <c r="J74" s="6">
        <f t="shared" si="32"/>
        <v>0.38</v>
      </c>
      <c r="L74" s="4">
        <v>6000000</v>
      </c>
      <c r="M74" s="8">
        <f t="shared" si="30"/>
        <v>120000</v>
      </c>
    </row>
    <row r="75" spans="1:14" x14ac:dyDescent="0.2">
      <c r="B75">
        <v>0.11</v>
      </c>
      <c r="D75">
        <v>0.09</v>
      </c>
      <c r="E75" s="4">
        <v>137500</v>
      </c>
      <c r="F75" s="4">
        <f t="shared" si="27"/>
        <v>12375</v>
      </c>
      <c r="G75" s="4">
        <f t="shared" si="28"/>
        <v>550000</v>
      </c>
      <c r="H75" s="5">
        <f t="shared" si="29"/>
        <v>0.10552121082924749</v>
      </c>
      <c r="I75" s="20">
        <f t="shared" si="31"/>
        <v>0.51752931144745262</v>
      </c>
      <c r="J75" s="6">
        <f t="shared" si="32"/>
        <v>0.47</v>
      </c>
      <c r="L75" s="4">
        <v>6875000</v>
      </c>
      <c r="M75" s="8">
        <f t="shared" si="30"/>
        <v>137500</v>
      </c>
    </row>
    <row r="76" spans="1:14" x14ac:dyDescent="0.2">
      <c r="B76">
        <v>0.13</v>
      </c>
      <c r="D76">
        <v>0.12</v>
      </c>
      <c r="E76" s="4">
        <v>130000</v>
      </c>
      <c r="F76" s="4">
        <f t="shared" si="27"/>
        <v>15600</v>
      </c>
      <c r="G76" s="4">
        <f t="shared" si="28"/>
        <v>650000</v>
      </c>
      <c r="H76" s="5">
        <f t="shared" si="29"/>
        <v>0.13302067789383926</v>
      </c>
      <c r="I76" s="20">
        <f t="shared" si="31"/>
        <v>0.65054998934129182</v>
      </c>
      <c r="J76" s="6">
        <f t="shared" si="32"/>
        <v>0.59</v>
      </c>
      <c r="L76" s="4">
        <v>6500000</v>
      </c>
      <c r="M76" s="8">
        <f t="shared" si="30"/>
        <v>130000</v>
      </c>
    </row>
    <row r="77" spans="1:14" x14ac:dyDescent="0.2">
      <c r="B77">
        <v>0.36</v>
      </c>
      <c r="D77">
        <v>0.4</v>
      </c>
      <c r="E77" s="4">
        <v>100000</v>
      </c>
      <c r="F77" s="4">
        <f t="shared" si="27"/>
        <v>40000</v>
      </c>
      <c r="G77" s="4">
        <f t="shared" si="28"/>
        <v>1800000</v>
      </c>
      <c r="H77" s="5">
        <f t="shared" si="29"/>
        <v>0.34107866126625452</v>
      </c>
      <c r="I77" s="20">
        <f t="shared" si="31"/>
        <v>0.99162865060754635</v>
      </c>
      <c r="J77" s="6">
        <f t="shared" si="32"/>
        <v>0.99</v>
      </c>
      <c r="L77" s="4">
        <v>4500000</v>
      </c>
      <c r="M77" s="8">
        <f t="shared" si="30"/>
        <v>90000</v>
      </c>
    </row>
    <row r="78" spans="1:14" x14ac:dyDescent="0.2">
      <c r="A78" t="s">
        <v>44</v>
      </c>
      <c r="B78">
        <f>SUM(B71:B77)</f>
        <v>1</v>
      </c>
      <c r="D78">
        <f>SUM(D71:D77)</f>
        <v>1</v>
      </c>
      <c r="E78" s="4">
        <f t="shared" ref="E78:F78" si="33">SUM(E71:E77)</f>
        <v>887500</v>
      </c>
      <c r="F78" s="4">
        <f t="shared" si="33"/>
        <v>117275</v>
      </c>
      <c r="G78" s="4">
        <v>5000000</v>
      </c>
      <c r="H78" s="5">
        <f>SUM(H71:H77)</f>
        <v>1</v>
      </c>
      <c r="J78" s="6" t="s">
        <v>45</v>
      </c>
      <c r="L78">
        <f>SUM(L71:L77)</f>
        <v>39875000</v>
      </c>
      <c r="M78" s="8">
        <f>SUM(M71:M77)</f>
        <v>797500</v>
      </c>
    </row>
    <row r="79" spans="1:14" x14ac:dyDescent="0.2">
      <c r="H79" s="5" t="s">
        <v>45</v>
      </c>
      <c r="J79" s="6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40" workbookViewId="0">
      <selection activeCell="E56" sqref="E56"/>
    </sheetView>
  </sheetViews>
  <sheetFormatPr baseColWidth="10" defaultColWidth="8.83203125" defaultRowHeight="15" x14ac:dyDescent="0.2"/>
  <cols>
    <col min="3" max="3" width="11" customWidth="1"/>
    <col min="4" max="4" width="11.6640625" style="4" customWidth="1"/>
    <col min="5" max="6" width="11.5" customWidth="1"/>
    <col min="7" max="7" width="14.1640625" style="22" customWidth="1"/>
    <col min="8" max="8" width="11.5" style="22" customWidth="1"/>
  </cols>
  <sheetData>
    <row r="1" spans="1:10" x14ac:dyDescent="0.2">
      <c r="A1" t="s">
        <v>94</v>
      </c>
    </row>
    <row r="2" spans="1:10" x14ac:dyDescent="0.2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s="22" t="s">
        <v>39</v>
      </c>
      <c r="I2" t="s">
        <v>85</v>
      </c>
    </row>
    <row r="3" spans="1:10" x14ac:dyDescent="0.2">
      <c r="B3">
        <v>0</v>
      </c>
      <c r="C3">
        <v>0.1</v>
      </c>
      <c r="D3" s="4">
        <v>90000</v>
      </c>
      <c r="E3">
        <f>C3*D3</f>
        <v>9000</v>
      </c>
      <c r="G3" s="22">
        <f>E3/SUM(E3:E14)</f>
        <v>6.9284064665127015E-2</v>
      </c>
      <c r="H3" s="22">
        <v>7.0000000000000007E-2</v>
      </c>
      <c r="I3" s="22">
        <f>C3</f>
        <v>0.1</v>
      </c>
    </row>
    <row r="4" spans="1:10" x14ac:dyDescent="0.2">
      <c r="B4">
        <v>1</v>
      </c>
      <c r="C4">
        <v>0.02</v>
      </c>
      <c r="D4" s="4">
        <v>500000</v>
      </c>
      <c r="E4">
        <f t="shared" ref="E4:E14" si="0">C4*D4</f>
        <v>10000</v>
      </c>
      <c r="G4" s="22">
        <f>E4/SUM(E3:E14)</f>
        <v>7.6982294072363358E-2</v>
      </c>
      <c r="H4" s="22">
        <v>0.08</v>
      </c>
      <c r="I4" s="22">
        <f>C4+I3</f>
        <v>0.12000000000000001</v>
      </c>
    </row>
    <row r="5" spans="1:10" x14ac:dyDescent="0.2">
      <c r="B5">
        <v>2</v>
      </c>
      <c r="C5">
        <v>7.0000000000000007E-2</v>
      </c>
      <c r="D5" s="4">
        <v>200000</v>
      </c>
      <c r="E5">
        <f t="shared" si="0"/>
        <v>14000.000000000002</v>
      </c>
      <c r="G5" s="22">
        <f>E5/SUM(E3:E14)</f>
        <v>0.10777521170130872</v>
      </c>
      <c r="H5" s="22">
        <v>0.08</v>
      </c>
      <c r="I5" s="22">
        <f t="shared" ref="I5:I14" si="1">C5+I4</f>
        <v>0.19</v>
      </c>
    </row>
    <row r="6" spans="1:10" x14ac:dyDescent="0.2">
      <c r="B6">
        <v>3</v>
      </c>
      <c r="C6">
        <v>0.2</v>
      </c>
      <c r="D6" s="4">
        <v>100000</v>
      </c>
      <c r="E6">
        <f t="shared" si="0"/>
        <v>20000</v>
      </c>
      <c r="G6" s="22">
        <f>E6/SUM(E3:E14)</f>
        <v>0.15396458814472672</v>
      </c>
      <c r="H6" s="22">
        <v>0.14000000000000001</v>
      </c>
      <c r="I6" s="22">
        <f t="shared" si="1"/>
        <v>0.39</v>
      </c>
    </row>
    <row r="7" spans="1:10" x14ac:dyDescent="0.2">
      <c r="B7">
        <v>4</v>
      </c>
      <c r="C7">
        <v>0.04</v>
      </c>
      <c r="D7" s="4">
        <v>200000</v>
      </c>
      <c r="E7">
        <f t="shared" si="0"/>
        <v>8000</v>
      </c>
      <c r="G7" s="22">
        <f>E7/SUM(E3:E14)</f>
        <v>6.1585835257890686E-2</v>
      </c>
      <c r="H7" s="22">
        <v>0.04</v>
      </c>
      <c r="I7" s="22">
        <f t="shared" si="1"/>
        <v>0.43</v>
      </c>
    </row>
    <row r="8" spans="1:10" x14ac:dyDescent="0.2">
      <c r="B8">
        <v>5</v>
      </c>
      <c r="C8">
        <v>0.04</v>
      </c>
      <c r="D8" s="4">
        <v>500000</v>
      </c>
      <c r="E8">
        <f t="shared" si="0"/>
        <v>20000</v>
      </c>
      <c r="G8" s="22">
        <f>E8/SUM(E3:E14)</f>
        <v>0.15396458814472672</v>
      </c>
      <c r="H8" s="22">
        <v>0.13</v>
      </c>
      <c r="I8" s="22">
        <f t="shared" si="1"/>
        <v>0.47</v>
      </c>
    </row>
    <row r="9" spans="1:10" x14ac:dyDescent="0.2">
      <c r="B9">
        <v>6</v>
      </c>
      <c r="C9">
        <v>0.03</v>
      </c>
      <c r="D9" s="4">
        <v>150000</v>
      </c>
      <c r="E9">
        <f t="shared" si="0"/>
        <v>4500</v>
      </c>
      <c r="G9" s="22">
        <f>E9/SUM(E3:E14)</f>
        <v>3.4642032332563508E-2</v>
      </c>
      <c r="H9" s="22">
        <v>0.03</v>
      </c>
      <c r="I9" s="22">
        <f t="shared" si="1"/>
        <v>0.5</v>
      </c>
    </row>
    <row r="10" spans="1:10" x14ac:dyDescent="0.2">
      <c r="B10">
        <v>7</v>
      </c>
      <c r="C10">
        <v>0.1</v>
      </c>
      <c r="D10" s="4">
        <v>200000</v>
      </c>
      <c r="E10">
        <f t="shared" si="0"/>
        <v>20000</v>
      </c>
      <c r="G10" s="22">
        <f>E10/SUM(E3:E14)</f>
        <v>0.15396458814472672</v>
      </c>
      <c r="H10" s="22">
        <v>0.14000000000000001</v>
      </c>
      <c r="I10" s="22">
        <f t="shared" si="1"/>
        <v>0.6</v>
      </c>
    </row>
    <row r="11" spans="1:10" x14ac:dyDescent="0.2">
      <c r="B11">
        <v>8</v>
      </c>
      <c r="C11">
        <v>0.23</v>
      </c>
      <c r="D11" s="4">
        <v>60000</v>
      </c>
      <c r="E11">
        <f t="shared" si="0"/>
        <v>13800</v>
      </c>
      <c r="G11" s="22">
        <f>E11/SUM(E3:E14)</f>
        <v>0.10623556581986143</v>
      </c>
      <c r="H11" s="22">
        <v>0.1</v>
      </c>
      <c r="I11" s="22">
        <f t="shared" si="1"/>
        <v>0.83</v>
      </c>
    </row>
    <row r="12" spans="1:10" x14ac:dyDescent="0.2">
      <c r="B12">
        <v>9</v>
      </c>
      <c r="C12">
        <v>0.03</v>
      </c>
      <c r="D12" s="4">
        <v>200000</v>
      </c>
      <c r="E12">
        <f t="shared" si="0"/>
        <v>6000</v>
      </c>
      <c r="G12" s="22">
        <f>E12/SUM(E3:E14)</f>
        <v>4.6189376443418015E-2</v>
      </c>
      <c r="H12" s="22">
        <v>0.03</v>
      </c>
      <c r="I12" s="22">
        <f t="shared" si="1"/>
        <v>0.86</v>
      </c>
    </row>
    <row r="13" spans="1:10" x14ac:dyDescent="0.2">
      <c r="B13">
        <v>10</v>
      </c>
      <c r="C13">
        <v>0.11</v>
      </c>
      <c r="D13" s="4">
        <v>20000</v>
      </c>
      <c r="E13">
        <f t="shared" si="0"/>
        <v>2200</v>
      </c>
      <c r="G13" s="22">
        <f>E13/SUM(E3:E14)</f>
        <v>1.6936104695919937E-2</v>
      </c>
      <c r="H13" s="22">
        <v>0.14000000000000001</v>
      </c>
      <c r="I13" s="22">
        <f t="shared" si="1"/>
        <v>0.97</v>
      </c>
    </row>
    <row r="14" spans="1:10" x14ac:dyDescent="0.2">
      <c r="B14">
        <v>11</v>
      </c>
      <c r="C14">
        <v>0.03</v>
      </c>
      <c r="D14" s="4">
        <v>80000</v>
      </c>
      <c r="E14">
        <f t="shared" si="0"/>
        <v>2400</v>
      </c>
      <c r="G14" s="22">
        <f>E14/SUM(E3:E14)</f>
        <v>1.8475750577367205E-2</v>
      </c>
      <c r="H14" s="22">
        <v>0.02</v>
      </c>
      <c r="I14" s="22">
        <f t="shared" si="1"/>
        <v>1</v>
      </c>
      <c r="J14" t="s">
        <v>45</v>
      </c>
    </row>
    <row r="15" spans="1:10" x14ac:dyDescent="0.2">
      <c r="C15">
        <f>SUM(C3:C14)</f>
        <v>1</v>
      </c>
      <c r="E15">
        <f>SUM(E3:E14)</f>
        <v>129900</v>
      </c>
      <c r="G15" s="22">
        <f>SUM(G3:G14)</f>
        <v>0.99999999999999989</v>
      </c>
      <c r="H15" s="22">
        <f>SUM(H3:H14)</f>
        <v>1</v>
      </c>
      <c r="I15" t="s">
        <v>45</v>
      </c>
      <c r="J15" t="s">
        <v>45</v>
      </c>
    </row>
    <row r="17" spans="1:9" x14ac:dyDescent="0.2">
      <c r="A17" t="s">
        <v>73</v>
      </c>
      <c r="B17" t="s">
        <v>74</v>
      </c>
    </row>
    <row r="18" spans="1:9" x14ac:dyDescent="0.2">
      <c r="B18" t="s">
        <v>75</v>
      </c>
    </row>
    <row r="19" spans="1:9" x14ac:dyDescent="0.2">
      <c r="B19" t="s">
        <v>76</v>
      </c>
    </row>
    <row r="21" spans="1:9" x14ac:dyDescent="0.2">
      <c r="A21" t="s">
        <v>95</v>
      </c>
      <c r="B21" t="s">
        <v>78</v>
      </c>
      <c r="E21" t="s">
        <v>79</v>
      </c>
    </row>
    <row r="22" spans="1:9" x14ac:dyDescent="0.2">
      <c r="B22" t="s">
        <v>59</v>
      </c>
      <c r="C22" t="s">
        <v>40</v>
      </c>
      <c r="D22" s="4" t="s">
        <v>72</v>
      </c>
      <c r="E22" t="s">
        <v>43</v>
      </c>
      <c r="G22" s="22" t="s">
        <v>42</v>
      </c>
      <c r="H22" s="22" t="s">
        <v>39</v>
      </c>
      <c r="I22" s="22" t="s">
        <v>85</v>
      </c>
    </row>
    <row r="23" spans="1:9" x14ac:dyDescent="0.2">
      <c r="B23">
        <v>0</v>
      </c>
      <c r="C23">
        <v>0.02</v>
      </c>
      <c r="D23" s="4">
        <v>90000</v>
      </c>
      <c r="E23">
        <f>C23*D23</f>
        <v>1800</v>
      </c>
      <c r="G23" s="22">
        <f>E23/SUM(E23:E34)</f>
        <v>6.4981949458483748E-2</v>
      </c>
      <c r="H23" s="22">
        <v>7.0000000000000007E-2</v>
      </c>
      <c r="I23" s="22">
        <f>C23</f>
        <v>0.02</v>
      </c>
    </row>
    <row r="24" spans="1:9" x14ac:dyDescent="0.2">
      <c r="B24">
        <v>1</v>
      </c>
      <c r="C24">
        <v>0.03</v>
      </c>
      <c r="D24" s="4">
        <v>70000</v>
      </c>
      <c r="E24">
        <f t="shared" ref="E24:E34" si="2">C24*D24</f>
        <v>2100</v>
      </c>
      <c r="G24" s="22">
        <f>E24/SUM(E23:E34)</f>
        <v>7.5812274368231042E-2</v>
      </c>
      <c r="H24" s="22">
        <v>0.08</v>
      </c>
      <c r="I24" s="22">
        <f>C24+I23</f>
        <v>0.05</v>
      </c>
    </row>
    <row r="25" spans="1:9" x14ac:dyDescent="0.2">
      <c r="B25">
        <v>2</v>
      </c>
      <c r="C25">
        <v>0.08</v>
      </c>
      <c r="D25" s="4">
        <v>20000</v>
      </c>
      <c r="E25">
        <f t="shared" si="2"/>
        <v>1600</v>
      </c>
      <c r="G25" s="22">
        <f>E25/SUM(E23:E34)</f>
        <v>5.7761732851985562E-2</v>
      </c>
      <c r="H25" s="22">
        <v>0.08</v>
      </c>
      <c r="I25" s="22">
        <f t="shared" ref="I25:I34" si="3">C25+I24</f>
        <v>0.13</v>
      </c>
    </row>
    <row r="26" spans="1:9" x14ac:dyDescent="0.2">
      <c r="B26">
        <v>3</v>
      </c>
      <c r="C26">
        <v>0.35</v>
      </c>
      <c r="D26" s="4">
        <v>10000</v>
      </c>
      <c r="E26">
        <f t="shared" si="2"/>
        <v>3500</v>
      </c>
      <c r="G26" s="22">
        <f>E26/SUM(E23:E34)</f>
        <v>0.1263537906137184</v>
      </c>
      <c r="H26" s="22">
        <v>0.14000000000000001</v>
      </c>
      <c r="I26" s="22">
        <f t="shared" si="3"/>
        <v>0.48</v>
      </c>
    </row>
    <row r="27" spans="1:9" x14ac:dyDescent="0.2">
      <c r="B27">
        <v>4</v>
      </c>
      <c r="C27">
        <v>0.02</v>
      </c>
      <c r="D27" s="4">
        <v>70000</v>
      </c>
      <c r="E27">
        <f t="shared" si="2"/>
        <v>1400</v>
      </c>
      <c r="G27" s="22">
        <f>E27/SUM(E23:E34)</f>
        <v>5.0541516245487361E-2</v>
      </c>
      <c r="H27" s="22">
        <v>0.04</v>
      </c>
      <c r="I27" s="22">
        <f t="shared" si="3"/>
        <v>0.5</v>
      </c>
    </row>
    <row r="28" spans="1:9" x14ac:dyDescent="0.2">
      <c r="B28">
        <v>5</v>
      </c>
      <c r="C28">
        <v>0.08</v>
      </c>
      <c r="D28" s="4">
        <v>50000</v>
      </c>
      <c r="E28">
        <f t="shared" si="2"/>
        <v>4000</v>
      </c>
      <c r="G28" s="22">
        <f>E28/SUM(E23:E34)</f>
        <v>0.1444043321299639</v>
      </c>
      <c r="H28" s="22">
        <v>0.13</v>
      </c>
      <c r="I28" s="22">
        <f t="shared" si="3"/>
        <v>0.57999999999999996</v>
      </c>
    </row>
    <row r="29" spans="1:9" x14ac:dyDescent="0.2">
      <c r="B29">
        <v>6</v>
      </c>
      <c r="C29">
        <v>0.01</v>
      </c>
      <c r="D29" s="4">
        <v>80000</v>
      </c>
      <c r="E29">
        <f t="shared" si="2"/>
        <v>800</v>
      </c>
      <c r="G29" s="22">
        <f>E29/SUM(E23:E34)</f>
        <v>2.8880866425992781E-2</v>
      </c>
      <c r="H29" s="22">
        <v>0.03</v>
      </c>
      <c r="I29" s="22">
        <f t="shared" si="3"/>
        <v>0.59</v>
      </c>
    </row>
    <row r="30" spans="1:9" x14ac:dyDescent="0.2">
      <c r="B30">
        <v>7</v>
      </c>
      <c r="C30">
        <v>0.13</v>
      </c>
      <c r="D30" s="4">
        <v>30000</v>
      </c>
      <c r="E30">
        <f t="shared" si="2"/>
        <v>3900</v>
      </c>
      <c r="G30" s="22">
        <f>E30/SUM(E23:E34)</f>
        <v>0.1407942238267148</v>
      </c>
      <c r="H30" s="22">
        <v>0.14000000000000001</v>
      </c>
      <c r="I30" s="22">
        <f t="shared" si="3"/>
        <v>0.72</v>
      </c>
    </row>
    <row r="31" spans="1:9" x14ac:dyDescent="0.2">
      <c r="B31">
        <v>8</v>
      </c>
      <c r="C31">
        <v>0.04</v>
      </c>
      <c r="D31" s="4">
        <v>60000</v>
      </c>
      <c r="E31">
        <f t="shared" si="2"/>
        <v>2400</v>
      </c>
      <c r="G31" s="22">
        <f>E31/SUM(E23:E34)</f>
        <v>8.6642599277978335E-2</v>
      </c>
      <c r="H31" s="22">
        <v>0.1</v>
      </c>
      <c r="I31" s="22">
        <f t="shared" si="3"/>
        <v>0.76</v>
      </c>
    </row>
    <row r="32" spans="1:9" x14ac:dyDescent="0.2">
      <c r="B32">
        <v>9</v>
      </c>
      <c r="C32">
        <v>0.01</v>
      </c>
      <c r="D32" s="4">
        <v>100000</v>
      </c>
      <c r="E32">
        <f t="shared" si="2"/>
        <v>1000</v>
      </c>
      <c r="G32" s="22">
        <f>E32/SUM(E23:E34)</f>
        <v>3.6101083032490974E-2</v>
      </c>
      <c r="H32" s="22">
        <v>0.03</v>
      </c>
      <c r="I32" s="22">
        <f t="shared" si="3"/>
        <v>0.77</v>
      </c>
    </row>
    <row r="33" spans="1:10" x14ac:dyDescent="0.2">
      <c r="B33">
        <v>10</v>
      </c>
      <c r="C33">
        <v>0.2</v>
      </c>
      <c r="D33" s="4">
        <v>20000</v>
      </c>
      <c r="E33">
        <f t="shared" si="2"/>
        <v>4000</v>
      </c>
      <c r="G33" s="22">
        <f>E33/SUM(E23:E34)</f>
        <v>0.1444043321299639</v>
      </c>
      <c r="H33" s="22">
        <v>0.14000000000000001</v>
      </c>
      <c r="I33" s="22">
        <f t="shared" si="3"/>
        <v>0.97</v>
      </c>
    </row>
    <row r="34" spans="1:10" x14ac:dyDescent="0.2">
      <c r="B34">
        <v>11</v>
      </c>
      <c r="C34">
        <v>0.03</v>
      </c>
      <c r="D34" s="4">
        <v>40000</v>
      </c>
      <c r="E34">
        <f t="shared" si="2"/>
        <v>1200</v>
      </c>
      <c r="G34" s="22">
        <f>E34/SUM(E23:E34)</f>
        <v>4.3321299638989168E-2</v>
      </c>
      <c r="H34" s="22">
        <v>0.02</v>
      </c>
      <c r="I34" s="22">
        <f t="shared" si="3"/>
        <v>1</v>
      </c>
      <c r="J34" t="s">
        <v>45</v>
      </c>
    </row>
    <row r="35" spans="1:10" x14ac:dyDescent="0.2">
      <c r="C35">
        <f>SUM(C23:C34)</f>
        <v>1</v>
      </c>
      <c r="E35">
        <f>SUM(E23:E34)</f>
        <v>27700</v>
      </c>
      <c r="G35" s="22">
        <f>SUM(G23:G34)</f>
        <v>0.99999999999999978</v>
      </c>
      <c r="H35" s="22">
        <f>SUM(H23:H34)</f>
        <v>1</v>
      </c>
      <c r="I35" t="s">
        <v>45</v>
      </c>
      <c r="J35" t="s">
        <v>45</v>
      </c>
    </row>
    <row r="37" spans="1:10" x14ac:dyDescent="0.2">
      <c r="A37" t="s">
        <v>48</v>
      </c>
    </row>
    <row r="38" spans="1:10" x14ac:dyDescent="0.2">
      <c r="B38" t="s">
        <v>59</v>
      </c>
      <c r="C38" t="s">
        <v>40</v>
      </c>
      <c r="D38" s="4" t="s">
        <v>72</v>
      </c>
      <c r="E38" t="s">
        <v>43</v>
      </c>
      <c r="G38" s="22" t="s">
        <v>42</v>
      </c>
      <c r="H38" s="22" t="s">
        <v>39</v>
      </c>
      <c r="I38" t="s">
        <v>85</v>
      </c>
    </row>
    <row r="39" spans="1:10" x14ac:dyDescent="0.2">
      <c r="B39">
        <v>0</v>
      </c>
      <c r="C39">
        <v>0.1</v>
      </c>
      <c r="D39" s="4">
        <v>100000</v>
      </c>
      <c r="E39">
        <f>C39*D39</f>
        <v>10000</v>
      </c>
      <c r="G39" s="22">
        <f>E39/$E$51</f>
        <v>7.1113639596074529E-2</v>
      </c>
      <c r="H39" s="22">
        <v>7.0000000000000007E-2</v>
      </c>
      <c r="I39" s="22">
        <f>C39</f>
        <v>0.1</v>
      </c>
    </row>
    <row r="40" spans="1:10" x14ac:dyDescent="0.2">
      <c r="B40">
        <v>1</v>
      </c>
      <c r="C40">
        <v>0.04</v>
      </c>
      <c r="D40" s="4">
        <v>250000</v>
      </c>
      <c r="E40">
        <f t="shared" ref="E40:E50" si="4">C40*D40</f>
        <v>10000</v>
      </c>
      <c r="G40" s="22">
        <f t="shared" ref="G40:G50" si="5">E40/$E$51</f>
        <v>7.1113639596074529E-2</v>
      </c>
      <c r="H40" s="22">
        <v>0.08</v>
      </c>
      <c r="I40" s="22">
        <f>C40+I39</f>
        <v>0.14000000000000001</v>
      </c>
    </row>
    <row r="41" spans="1:10" x14ac:dyDescent="0.2">
      <c r="B41">
        <v>2</v>
      </c>
      <c r="C41">
        <v>0.05</v>
      </c>
      <c r="D41" s="4">
        <v>200000</v>
      </c>
      <c r="E41">
        <f t="shared" si="4"/>
        <v>10000</v>
      </c>
      <c r="G41" s="22">
        <f t="shared" si="5"/>
        <v>7.1113639596074529E-2</v>
      </c>
      <c r="H41" s="22">
        <v>0.08</v>
      </c>
      <c r="I41" s="22">
        <f t="shared" ref="I41:I50" si="6">C41+I40</f>
        <v>0.19</v>
      </c>
    </row>
    <row r="42" spans="1:10" x14ac:dyDescent="0.2">
      <c r="B42">
        <v>3</v>
      </c>
      <c r="C42">
        <v>0.18</v>
      </c>
      <c r="D42" s="4">
        <v>100000</v>
      </c>
      <c r="E42">
        <f t="shared" si="4"/>
        <v>18000</v>
      </c>
      <c r="G42" s="22">
        <f t="shared" si="5"/>
        <v>0.12800455127293414</v>
      </c>
      <c r="H42" s="22">
        <v>0.14000000000000001</v>
      </c>
      <c r="I42" s="22">
        <f t="shared" si="6"/>
        <v>0.37</v>
      </c>
    </row>
    <row r="43" spans="1:10" x14ac:dyDescent="0.2">
      <c r="B43">
        <v>4</v>
      </c>
      <c r="C43">
        <v>0.02</v>
      </c>
      <c r="D43" s="4">
        <v>200000</v>
      </c>
      <c r="E43">
        <f t="shared" si="4"/>
        <v>4000</v>
      </c>
      <c r="G43" s="22">
        <f t="shared" si="5"/>
        <v>2.844545583842981E-2</v>
      </c>
      <c r="H43" s="22">
        <v>0.04</v>
      </c>
      <c r="I43" s="22">
        <f t="shared" si="6"/>
        <v>0.39</v>
      </c>
    </row>
    <row r="44" spans="1:10" x14ac:dyDescent="0.2">
      <c r="B44">
        <v>5</v>
      </c>
      <c r="C44">
        <v>0.09</v>
      </c>
      <c r="D44" s="4">
        <v>200000</v>
      </c>
      <c r="E44">
        <f t="shared" si="4"/>
        <v>18000</v>
      </c>
      <c r="G44" s="22">
        <f t="shared" si="5"/>
        <v>0.12800455127293414</v>
      </c>
      <c r="H44" s="22">
        <v>0.13</v>
      </c>
      <c r="I44" s="22">
        <f t="shared" si="6"/>
        <v>0.48</v>
      </c>
    </row>
    <row r="45" spans="1:10" x14ac:dyDescent="0.2">
      <c r="B45">
        <v>6</v>
      </c>
      <c r="C45">
        <v>0.04</v>
      </c>
      <c r="D45" s="4">
        <v>150000</v>
      </c>
      <c r="E45">
        <f t="shared" si="4"/>
        <v>6000</v>
      </c>
      <c r="G45" s="22">
        <f t="shared" si="5"/>
        <v>4.2668183757644716E-2</v>
      </c>
      <c r="H45" s="22">
        <v>0.03</v>
      </c>
      <c r="I45" s="22">
        <f t="shared" si="6"/>
        <v>0.52</v>
      </c>
    </row>
    <row r="46" spans="1:10" x14ac:dyDescent="0.2">
      <c r="B46">
        <v>7</v>
      </c>
      <c r="C46">
        <v>0.09</v>
      </c>
      <c r="D46" s="4">
        <v>200000</v>
      </c>
      <c r="E46">
        <f t="shared" si="4"/>
        <v>18000</v>
      </c>
      <c r="G46" s="22">
        <f t="shared" si="5"/>
        <v>0.12800455127293414</v>
      </c>
      <c r="H46" s="22">
        <v>0.14000000000000001</v>
      </c>
      <c r="I46" s="22">
        <f t="shared" si="6"/>
        <v>0.61</v>
      </c>
    </row>
    <row r="47" spans="1:10" x14ac:dyDescent="0.2">
      <c r="B47">
        <v>8</v>
      </c>
      <c r="C47">
        <v>0.12</v>
      </c>
      <c r="D47" s="4">
        <v>110000</v>
      </c>
      <c r="E47">
        <f t="shared" si="4"/>
        <v>13200</v>
      </c>
      <c r="G47" s="22">
        <f t="shared" si="5"/>
        <v>9.387000426681838E-2</v>
      </c>
      <c r="H47" s="22">
        <v>0.1</v>
      </c>
      <c r="I47" s="22">
        <f t="shared" si="6"/>
        <v>0.73</v>
      </c>
    </row>
    <row r="48" spans="1:10" x14ac:dyDescent="0.2">
      <c r="B48">
        <v>9</v>
      </c>
      <c r="C48">
        <v>0.04</v>
      </c>
      <c r="D48" s="4">
        <v>105500</v>
      </c>
      <c r="E48">
        <f t="shared" si="4"/>
        <v>4220</v>
      </c>
      <c r="G48" s="22">
        <f t="shared" si="5"/>
        <v>3.0009955909543449E-2</v>
      </c>
      <c r="H48" s="22">
        <v>0.03</v>
      </c>
      <c r="I48" s="22">
        <f t="shared" si="6"/>
        <v>0.77</v>
      </c>
    </row>
    <row r="49" spans="1:10" x14ac:dyDescent="0.2">
      <c r="B49">
        <v>10</v>
      </c>
      <c r="C49">
        <v>0.15</v>
      </c>
      <c r="D49" s="4">
        <v>120000</v>
      </c>
      <c r="E49">
        <f t="shared" si="4"/>
        <v>18000</v>
      </c>
      <c r="G49" s="22">
        <f t="shared" si="5"/>
        <v>0.12800455127293414</v>
      </c>
      <c r="H49" s="22">
        <v>0.14000000000000001</v>
      </c>
      <c r="I49" s="22">
        <f t="shared" si="6"/>
        <v>0.92</v>
      </c>
    </row>
    <row r="50" spans="1:10" x14ac:dyDescent="0.2">
      <c r="B50">
        <v>11</v>
      </c>
      <c r="C50">
        <v>0.08</v>
      </c>
      <c r="D50" s="4">
        <v>140000</v>
      </c>
      <c r="E50">
        <f t="shared" si="4"/>
        <v>11200</v>
      </c>
      <c r="G50" s="22">
        <f t="shared" si="5"/>
        <v>7.9647276347603477E-2</v>
      </c>
      <c r="H50" s="22">
        <v>0.02</v>
      </c>
      <c r="I50" s="22">
        <f t="shared" si="6"/>
        <v>1</v>
      </c>
      <c r="J50" t="s">
        <v>45</v>
      </c>
    </row>
    <row r="51" spans="1:10" x14ac:dyDescent="0.2">
      <c r="C51">
        <f>SUM(C39:C50)</f>
        <v>1</v>
      </c>
      <c r="E51">
        <f>SUM(E39:E50)</f>
        <v>140620</v>
      </c>
      <c r="G51" s="22">
        <f>SUM(G39:G50)</f>
        <v>1</v>
      </c>
      <c r="H51" s="22">
        <f>SUM(H39:H50)</f>
        <v>1</v>
      </c>
      <c r="I51" t="s">
        <v>45</v>
      </c>
      <c r="J51" t="s">
        <v>45</v>
      </c>
    </row>
    <row r="53" spans="1:10" x14ac:dyDescent="0.2">
      <c r="A53" t="s">
        <v>73</v>
      </c>
      <c r="B53" t="s">
        <v>74</v>
      </c>
      <c r="G53" s="22" t="s">
        <v>45</v>
      </c>
    </row>
    <row r="54" spans="1:10" x14ac:dyDescent="0.2">
      <c r="B54" t="s">
        <v>75</v>
      </c>
    </row>
    <row r="55" spans="1:10" x14ac:dyDescent="0.2">
      <c r="B55" t="s">
        <v>76</v>
      </c>
    </row>
    <row r="57" spans="1:10" x14ac:dyDescent="0.2">
      <c r="A57" t="s">
        <v>77</v>
      </c>
      <c r="B57" t="s">
        <v>78</v>
      </c>
      <c r="E57" t="s">
        <v>79</v>
      </c>
    </row>
    <row r="58" spans="1:10" x14ac:dyDescent="0.2">
      <c r="B58" t="s">
        <v>59</v>
      </c>
      <c r="C58" t="s">
        <v>40</v>
      </c>
      <c r="D58" s="4" t="s">
        <v>72</v>
      </c>
      <c r="E58" t="s">
        <v>43</v>
      </c>
      <c r="G58" s="22" t="s">
        <v>42</v>
      </c>
      <c r="H58" s="22" t="s">
        <v>39</v>
      </c>
      <c r="I58" s="22" t="s">
        <v>85</v>
      </c>
    </row>
    <row r="59" spans="1:10" x14ac:dyDescent="0.2">
      <c r="B59">
        <v>0</v>
      </c>
      <c r="C59">
        <v>0.01</v>
      </c>
      <c r="D59" s="4">
        <v>50000</v>
      </c>
      <c r="E59">
        <f>C59*D59</f>
        <v>500</v>
      </c>
      <c r="G59" s="22">
        <f>E59/SUM(E59:E70)</f>
        <v>5.9382422802850353E-2</v>
      </c>
      <c r="H59" s="22">
        <v>7.0000000000000007E-2</v>
      </c>
      <c r="I59" s="35">
        <f>C59</f>
        <v>0.01</v>
      </c>
    </row>
    <row r="60" spans="1:10" x14ac:dyDescent="0.2">
      <c r="B60">
        <v>1</v>
      </c>
      <c r="C60">
        <v>0.01</v>
      </c>
      <c r="D60" s="4">
        <v>70000</v>
      </c>
      <c r="E60">
        <f t="shared" ref="E60:E70" si="7">C60*D60</f>
        <v>700</v>
      </c>
      <c r="G60" s="22">
        <f>E60/SUM(E59:E70)</f>
        <v>8.3135391923990498E-2</v>
      </c>
      <c r="H60" s="22">
        <v>0.08</v>
      </c>
      <c r="I60" s="35">
        <f>C60+I59</f>
        <v>0.02</v>
      </c>
    </row>
    <row r="61" spans="1:10" x14ac:dyDescent="0.2">
      <c r="B61">
        <v>2</v>
      </c>
      <c r="C61">
        <v>0.03</v>
      </c>
      <c r="D61" s="4">
        <v>20000</v>
      </c>
      <c r="E61">
        <f t="shared" si="7"/>
        <v>600</v>
      </c>
      <c r="G61" s="22">
        <f>E61/SUM(E59:E70)</f>
        <v>7.1258907363420429E-2</v>
      </c>
      <c r="H61" s="22">
        <v>0.08</v>
      </c>
      <c r="I61" s="35">
        <f t="shared" ref="I61:I70" si="8">C61+I60</f>
        <v>0.05</v>
      </c>
    </row>
    <row r="62" spans="1:10" x14ac:dyDescent="0.2">
      <c r="B62">
        <v>3</v>
      </c>
      <c r="C62">
        <v>0.25</v>
      </c>
      <c r="D62" s="4">
        <v>5000</v>
      </c>
      <c r="E62">
        <f t="shared" si="7"/>
        <v>1250</v>
      </c>
      <c r="G62" s="22">
        <f>E62/SUM(E59:E70)</f>
        <v>0.14845605700712589</v>
      </c>
      <c r="H62" s="22">
        <v>0.14000000000000001</v>
      </c>
      <c r="I62" s="35">
        <f t="shared" si="8"/>
        <v>0.3</v>
      </c>
    </row>
    <row r="63" spans="1:10" x14ac:dyDescent="0.2">
      <c r="B63">
        <v>4</v>
      </c>
      <c r="C63">
        <v>5.0000000000000001E-3</v>
      </c>
      <c r="D63" s="4">
        <v>70000</v>
      </c>
      <c r="E63">
        <f t="shared" si="7"/>
        <v>350</v>
      </c>
      <c r="G63" s="22">
        <f>E63/SUM(E59:E70)</f>
        <v>4.1567695961995249E-2</v>
      </c>
      <c r="H63" s="22">
        <v>0.04</v>
      </c>
      <c r="I63" s="35">
        <f t="shared" si="8"/>
        <v>0.30499999999999999</v>
      </c>
    </row>
    <row r="64" spans="1:10" x14ac:dyDescent="0.2">
      <c r="B64">
        <v>5</v>
      </c>
      <c r="C64">
        <v>0.21</v>
      </c>
      <c r="D64" s="4">
        <v>5000</v>
      </c>
      <c r="E64">
        <f t="shared" si="7"/>
        <v>1050</v>
      </c>
      <c r="G64" s="22">
        <f>E64/SUM(E59:E70)</f>
        <v>0.12470308788598575</v>
      </c>
      <c r="H64" s="22">
        <v>0.13</v>
      </c>
      <c r="I64" s="35">
        <f t="shared" si="8"/>
        <v>0.51500000000000001</v>
      </c>
    </row>
    <row r="65" spans="2:10" x14ac:dyDescent="0.2">
      <c r="B65">
        <v>6</v>
      </c>
      <c r="C65">
        <v>5.0000000000000001E-3</v>
      </c>
      <c r="D65" s="4">
        <v>80000</v>
      </c>
      <c r="E65">
        <f t="shared" si="7"/>
        <v>400</v>
      </c>
      <c r="G65" s="22">
        <f>E65/SUM(E59:E70)</f>
        <v>4.7505938242280284E-2</v>
      </c>
      <c r="H65" s="22">
        <v>0.03</v>
      </c>
      <c r="I65" s="35">
        <f t="shared" si="8"/>
        <v>0.52</v>
      </c>
    </row>
    <row r="66" spans="2:10" x14ac:dyDescent="0.2">
      <c r="B66">
        <v>7</v>
      </c>
      <c r="C66">
        <v>0.3</v>
      </c>
      <c r="D66" s="4">
        <v>4000</v>
      </c>
      <c r="E66">
        <f t="shared" si="7"/>
        <v>1200</v>
      </c>
      <c r="G66" s="22">
        <f>E66/SUM(E59:E70)</f>
        <v>0.14251781472684086</v>
      </c>
      <c r="H66" s="22">
        <v>0.14000000000000001</v>
      </c>
      <c r="I66" s="35">
        <f t="shared" si="8"/>
        <v>0.82000000000000006</v>
      </c>
    </row>
    <row r="67" spans="2:10" x14ac:dyDescent="0.2">
      <c r="B67">
        <v>8</v>
      </c>
      <c r="C67">
        <v>1.4E-2</v>
      </c>
      <c r="D67" s="4">
        <v>60000</v>
      </c>
      <c r="E67">
        <f t="shared" si="7"/>
        <v>840</v>
      </c>
      <c r="G67" s="22">
        <f>E67/SUM(E59:E70)</f>
        <v>9.9762470308788598E-2</v>
      </c>
      <c r="H67" s="22">
        <v>0.1</v>
      </c>
      <c r="I67" s="35">
        <f t="shared" si="8"/>
        <v>0.83400000000000007</v>
      </c>
    </row>
    <row r="68" spans="2:10" x14ac:dyDescent="0.2">
      <c r="B68">
        <v>9</v>
      </c>
      <c r="C68">
        <v>2.1000000000000001E-2</v>
      </c>
      <c r="D68" s="4">
        <v>10000</v>
      </c>
      <c r="E68">
        <f t="shared" si="7"/>
        <v>210</v>
      </c>
      <c r="G68" s="22">
        <f>E68/SUM(E59:E70)</f>
        <v>2.4940617577197149E-2</v>
      </c>
      <c r="H68" s="22">
        <v>0.03</v>
      </c>
      <c r="I68" s="35">
        <f t="shared" si="8"/>
        <v>0.85500000000000009</v>
      </c>
    </row>
    <row r="69" spans="2:10" x14ac:dyDescent="0.2">
      <c r="B69">
        <v>10</v>
      </c>
      <c r="C69">
        <v>0.14000000000000001</v>
      </c>
      <c r="D69" s="4">
        <v>8000</v>
      </c>
      <c r="E69">
        <f t="shared" si="7"/>
        <v>1120</v>
      </c>
      <c r="G69" s="22">
        <f>E69/SUM(E59:E70)</f>
        <v>0.1330166270783848</v>
      </c>
      <c r="H69" s="22">
        <v>0.14000000000000001</v>
      </c>
      <c r="I69" s="35">
        <f t="shared" si="8"/>
        <v>0.99500000000000011</v>
      </c>
    </row>
    <row r="70" spans="2:10" x14ac:dyDescent="0.2">
      <c r="B70">
        <v>11</v>
      </c>
      <c r="C70">
        <v>5.0000000000000001E-3</v>
      </c>
      <c r="D70" s="4">
        <v>40000</v>
      </c>
      <c r="E70">
        <f t="shared" si="7"/>
        <v>200</v>
      </c>
      <c r="G70" s="22">
        <f>E70/SUM(E59:E70)</f>
        <v>2.3752969121140142E-2</v>
      </c>
      <c r="H70" s="22">
        <v>0.02</v>
      </c>
      <c r="I70" s="35">
        <f t="shared" si="8"/>
        <v>1</v>
      </c>
      <c r="J70" t="s">
        <v>45</v>
      </c>
    </row>
    <row r="71" spans="2:10" x14ac:dyDescent="0.2">
      <c r="C71">
        <f>SUM(C59:C70)</f>
        <v>1</v>
      </c>
      <c r="E71">
        <f>SUM(E59:E70)</f>
        <v>8420</v>
      </c>
      <c r="G71" s="22">
        <f>SUM(G59:G70)</f>
        <v>1</v>
      </c>
      <c r="H71" s="22">
        <f>SUM(H59:H70)</f>
        <v>1</v>
      </c>
      <c r="I71" t="s">
        <v>45</v>
      </c>
      <c r="J7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10" sqref="C10"/>
    </sheetView>
  </sheetViews>
  <sheetFormatPr baseColWidth="10" defaultColWidth="8.83203125" defaultRowHeight="15" x14ac:dyDescent="0.2"/>
  <cols>
    <col min="4" max="4" width="11.5" style="4" customWidth="1"/>
    <col min="5" max="6" width="12.1640625" customWidth="1"/>
    <col min="7" max="7" width="12.83203125" style="22" customWidth="1"/>
    <col min="10" max="10" width="8.83203125" style="22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 x14ac:dyDescent="0.2">
      <c r="B3">
        <v>0</v>
      </c>
      <c r="C3">
        <v>0.49</v>
      </c>
      <c r="D3" s="4">
        <v>100000</v>
      </c>
      <c r="E3" s="8">
        <f>C3*D3</f>
        <v>49000</v>
      </c>
      <c r="F3" s="8"/>
      <c r="G3" s="22">
        <f t="shared" ref="G3:G10" si="0">E3/$E$11</f>
        <v>0.38236441669918064</v>
      </c>
      <c r="H3">
        <v>0.39</v>
      </c>
      <c r="I3" s="22">
        <f>C3</f>
        <v>0.49</v>
      </c>
    </row>
    <row r="4" spans="1:10" x14ac:dyDescent="0.2">
      <c r="B4">
        <v>1</v>
      </c>
      <c r="C4">
        <v>0.08</v>
      </c>
      <c r="D4" s="4">
        <v>250000</v>
      </c>
      <c r="E4" s="8">
        <f t="shared" ref="E4:E10" si="1">C4*D4</f>
        <v>20000</v>
      </c>
      <c r="F4" s="8"/>
      <c r="G4" s="22">
        <f t="shared" si="0"/>
        <v>0.15606710885680844</v>
      </c>
      <c r="H4">
        <v>0.17</v>
      </c>
      <c r="I4" s="22">
        <f>C4+I3</f>
        <v>0.56999999999999995</v>
      </c>
    </row>
    <row r="5" spans="1:10" x14ac:dyDescent="0.2">
      <c r="B5">
        <v>2</v>
      </c>
      <c r="C5">
        <v>0.13</v>
      </c>
      <c r="D5" s="4">
        <v>105000</v>
      </c>
      <c r="E5" s="8">
        <f t="shared" si="1"/>
        <v>13650</v>
      </c>
      <c r="F5" s="8"/>
      <c r="G5" s="22">
        <f t="shared" si="0"/>
        <v>0.10651580179477176</v>
      </c>
      <c r="H5">
        <v>0.11</v>
      </c>
      <c r="I5" s="22">
        <f t="shared" ref="I5:I8" si="2">C5+I4</f>
        <v>0.7</v>
      </c>
    </row>
    <row r="6" spans="1:10" x14ac:dyDescent="0.2">
      <c r="B6">
        <v>3</v>
      </c>
      <c r="C6">
        <v>2.5000000000000001E-2</v>
      </c>
      <c r="D6" s="4">
        <v>500000</v>
      </c>
      <c r="E6" s="8">
        <f t="shared" si="1"/>
        <v>12500</v>
      </c>
      <c r="F6" s="8"/>
      <c r="G6" s="22">
        <f t="shared" si="0"/>
        <v>9.7541943035505271E-2</v>
      </c>
      <c r="H6">
        <v>0.1</v>
      </c>
      <c r="I6" s="22">
        <f t="shared" si="2"/>
        <v>0.72499999999999998</v>
      </c>
    </row>
    <row r="7" spans="1:10" x14ac:dyDescent="0.2">
      <c r="B7">
        <v>4</v>
      </c>
      <c r="C7">
        <v>8.5000000000000006E-2</v>
      </c>
      <c r="D7" s="4">
        <v>150000</v>
      </c>
      <c r="E7" s="8">
        <f t="shared" si="1"/>
        <v>12750.000000000002</v>
      </c>
      <c r="F7" s="8"/>
      <c r="G7" s="22">
        <f t="shared" si="0"/>
        <v>9.9492781896215382E-2</v>
      </c>
      <c r="H7">
        <v>0.09</v>
      </c>
      <c r="I7" s="22">
        <f t="shared" si="2"/>
        <v>0.80999999999999994</v>
      </c>
    </row>
    <row r="8" spans="1:10" x14ac:dyDescent="0.2">
      <c r="B8">
        <v>5</v>
      </c>
      <c r="C8">
        <v>0.11</v>
      </c>
      <c r="D8" s="4">
        <v>100000</v>
      </c>
      <c r="E8" s="8">
        <f t="shared" si="1"/>
        <v>11000</v>
      </c>
      <c r="F8" s="8"/>
      <c r="G8" s="22">
        <f t="shared" si="0"/>
        <v>8.5836909871244635E-2</v>
      </c>
      <c r="H8">
        <v>7.0000000000000007E-2</v>
      </c>
      <c r="I8" s="22">
        <f t="shared" si="2"/>
        <v>0.91999999999999993</v>
      </c>
    </row>
    <row r="9" spans="1:10" x14ac:dyDescent="0.2">
      <c r="B9">
        <v>6</v>
      </c>
      <c r="C9">
        <v>7.0000000000000007E-2</v>
      </c>
      <c r="D9" s="4">
        <v>115000</v>
      </c>
      <c r="E9" s="8">
        <f t="shared" si="1"/>
        <v>8050.0000000000009</v>
      </c>
      <c r="F9" s="8"/>
      <c r="G9" s="22">
        <f t="shared" si="0"/>
        <v>6.2817011314865404E-2</v>
      </c>
      <c r="H9">
        <v>0.06</v>
      </c>
      <c r="I9" s="22">
        <f>C9+I8</f>
        <v>0.99</v>
      </c>
      <c r="J9" s="22" t="s">
        <v>86</v>
      </c>
    </row>
    <row r="10" spans="1:10" x14ac:dyDescent="0.2">
      <c r="B10">
        <v>7</v>
      </c>
      <c r="C10">
        <v>0.01</v>
      </c>
      <c r="D10" s="4">
        <v>120000</v>
      </c>
      <c r="E10" s="8">
        <f t="shared" si="1"/>
        <v>1200</v>
      </c>
      <c r="F10" s="8"/>
      <c r="G10" s="22">
        <f t="shared" si="0"/>
        <v>9.364026531408505E-3</v>
      </c>
      <c r="H10">
        <v>0.01</v>
      </c>
      <c r="I10" s="22">
        <f>C10+I9</f>
        <v>1</v>
      </c>
    </row>
    <row r="11" spans="1:10" x14ac:dyDescent="0.2">
      <c r="C11">
        <f>SUM(C3:C10)</f>
        <v>1</v>
      </c>
      <c r="E11" s="8">
        <f>SUM(E3:E10)</f>
        <v>128150</v>
      </c>
      <c r="G11" s="22">
        <f>SUM(G3:G10)</f>
        <v>0.99999999999999989</v>
      </c>
      <c r="H11">
        <f>SUM(H3:H10)</f>
        <v>1</v>
      </c>
      <c r="I11" t="s">
        <v>45</v>
      </c>
    </row>
    <row r="12" spans="1:10" x14ac:dyDescent="0.2">
      <c r="A12" t="s">
        <v>82</v>
      </c>
      <c r="B12" s="3">
        <v>0.3</v>
      </c>
      <c r="C12" s="3">
        <v>0.4</v>
      </c>
      <c r="D12" s="34">
        <v>0.5</v>
      </c>
      <c r="E12" s="8"/>
    </row>
    <row r="13" spans="1:10" x14ac:dyDescent="0.2">
      <c r="A13">
        <v>7</v>
      </c>
      <c r="B13">
        <f>0.3*A13</f>
        <v>2.1</v>
      </c>
      <c r="C13">
        <f>0.4*A13</f>
        <v>2.8000000000000003</v>
      </c>
      <c r="D13" s="33">
        <f>0.5*A13</f>
        <v>3.5</v>
      </c>
      <c r="E13" s="8"/>
    </row>
    <row r="15" spans="1:10" x14ac:dyDescent="0.2">
      <c r="A15" t="s">
        <v>77</v>
      </c>
      <c r="B15" s="3">
        <v>0.4</v>
      </c>
    </row>
    <row r="16" spans="1:10" x14ac:dyDescent="0.2">
      <c r="B16" t="s">
        <v>59</v>
      </c>
      <c r="C16" t="s">
        <v>40</v>
      </c>
      <c r="D16" s="4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1" x14ac:dyDescent="0.2">
      <c r="B17">
        <v>0</v>
      </c>
      <c r="C17">
        <v>0.67</v>
      </c>
      <c r="D17" s="4">
        <v>3500</v>
      </c>
      <c r="E17" s="8">
        <f>C17*D17</f>
        <v>2345</v>
      </c>
      <c r="F17" s="8"/>
      <c r="G17" s="22">
        <f>E17/$E$25</f>
        <v>0.38502585994581728</v>
      </c>
      <c r="H17">
        <v>0.39</v>
      </c>
      <c r="I17" s="35">
        <f>C17</f>
        <v>0.67</v>
      </c>
    </row>
    <row r="18" spans="2:11" x14ac:dyDescent="0.2">
      <c r="B18">
        <v>1</v>
      </c>
      <c r="C18">
        <v>0.16400000000000001</v>
      </c>
      <c r="D18" s="4">
        <v>6500</v>
      </c>
      <c r="E18" s="8">
        <f t="shared" ref="E18:E24" si="3">C18*D18</f>
        <v>1066</v>
      </c>
      <c r="F18" s="8"/>
      <c r="G18" s="22">
        <f t="shared" ref="G18:G24" si="4">E18/$E$25</f>
        <v>0.17502668089647813</v>
      </c>
      <c r="H18">
        <v>0.17</v>
      </c>
      <c r="I18" s="35">
        <f>C18+I17</f>
        <v>0.83400000000000007</v>
      </c>
    </row>
    <row r="19" spans="2:11" x14ac:dyDescent="0.2">
      <c r="B19">
        <v>2</v>
      </c>
      <c r="C19">
        <v>0.13</v>
      </c>
      <c r="D19" s="4">
        <v>5500</v>
      </c>
      <c r="E19" s="8">
        <f t="shared" si="3"/>
        <v>715</v>
      </c>
      <c r="F19" s="8"/>
      <c r="G19" s="22">
        <f t="shared" si="4"/>
        <v>0.11739594450373532</v>
      </c>
      <c r="H19">
        <v>0.11</v>
      </c>
      <c r="I19" s="35">
        <f t="shared" ref="I19:I24" si="5">C19+I18</f>
        <v>0.96400000000000008</v>
      </c>
    </row>
    <row r="20" spans="2:11" x14ac:dyDescent="0.2">
      <c r="B20">
        <v>3</v>
      </c>
      <c r="C20">
        <v>1.2E-2</v>
      </c>
      <c r="D20" s="4">
        <v>50000</v>
      </c>
      <c r="E20" s="8">
        <f t="shared" si="3"/>
        <v>600</v>
      </c>
      <c r="F20" s="8"/>
      <c r="G20" s="22">
        <f t="shared" si="4"/>
        <v>9.8514079303833837E-2</v>
      </c>
      <c r="H20">
        <v>0.1</v>
      </c>
      <c r="I20" s="35">
        <f t="shared" si="5"/>
        <v>0.97600000000000009</v>
      </c>
    </row>
    <row r="21" spans="2:11" x14ac:dyDescent="0.2">
      <c r="B21">
        <v>4</v>
      </c>
      <c r="C21">
        <v>8.0000000000000002E-3</v>
      </c>
      <c r="D21" s="4">
        <v>69000</v>
      </c>
      <c r="E21" s="8">
        <f t="shared" si="3"/>
        <v>552</v>
      </c>
      <c r="F21" s="8"/>
      <c r="G21" s="22">
        <f t="shared" si="4"/>
        <v>9.0632952959527127E-2</v>
      </c>
      <c r="H21">
        <v>0.09</v>
      </c>
      <c r="I21" s="35">
        <f t="shared" si="5"/>
        <v>0.9840000000000001</v>
      </c>
      <c r="K21" t="s">
        <v>45</v>
      </c>
    </row>
    <row r="22" spans="2:11" x14ac:dyDescent="0.2">
      <c r="B22">
        <v>5</v>
      </c>
      <c r="C22">
        <v>5.0000000000000001E-3</v>
      </c>
      <c r="D22" s="4">
        <v>80000</v>
      </c>
      <c r="E22" s="8">
        <f t="shared" si="3"/>
        <v>400</v>
      </c>
      <c r="F22" s="8"/>
      <c r="G22" s="22">
        <f t="shared" si="4"/>
        <v>6.5676052869222554E-2</v>
      </c>
      <c r="H22">
        <v>7.0000000000000007E-2</v>
      </c>
      <c r="I22" s="35">
        <f t="shared" si="5"/>
        <v>0.9890000000000001</v>
      </c>
    </row>
    <row r="23" spans="2:11" x14ac:dyDescent="0.2">
      <c r="B23">
        <v>6</v>
      </c>
      <c r="C23">
        <v>0.01</v>
      </c>
      <c r="D23" s="4">
        <v>36500</v>
      </c>
      <c r="E23" s="8">
        <f t="shared" si="3"/>
        <v>365</v>
      </c>
      <c r="F23" s="8"/>
      <c r="G23" s="22">
        <f t="shared" si="4"/>
        <v>5.9929398243165587E-2</v>
      </c>
      <c r="H23">
        <v>0.06</v>
      </c>
      <c r="I23" s="35">
        <f t="shared" si="5"/>
        <v>0.99900000000000011</v>
      </c>
      <c r="J23" s="22" t="s">
        <v>45</v>
      </c>
    </row>
    <row r="24" spans="2:11" x14ac:dyDescent="0.2">
      <c r="B24">
        <v>7</v>
      </c>
      <c r="C24">
        <v>1E-3</v>
      </c>
      <c r="D24" s="4">
        <v>47500</v>
      </c>
      <c r="E24" s="8">
        <f t="shared" si="3"/>
        <v>47.5</v>
      </c>
      <c r="F24" s="8"/>
      <c r="G24" s="22">
        <f t="shared" si="4"/>
        <v>7.7990312782201792E-3</v>
      </c>
      <c r="H24">
        <v>0.01</v>
      </c>
      <c r="I24" s="35">
        <f t="shared" si="5"/>
        <v>1</v>
      </c>
    </row>
    <row r="25" spans="2:11" x14ac:dyDescent="0.2">
      <c r="C25">
        <f>SUM(C17:C24)</f>
        <v>1</v>
      </c>
      <c r="E25" s="8">
        <f>SUM(E17:E24)</f>
        <v>6090.5</v>
      </c>
      <c r="G25" s="22">
        <f>SUM(G17:G24)</f>
        <v>0.99999999999999989</v>
      </c>
      <c r="H25">
        <f>SUM(H17:H24)</f>
        <v>1</v>
      </c>
    </row>
    <row r="26" spans="2:11" x14ac:dyDescent="0.2">
      <c r="G26" s="22" t="s">
        <v>45</v>
      </c>
    </row>
  </sheetData>
  <sortState ref="G3:H10">
    <sortCondition descending="1"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25" sqref="D25"/>
    </sheetView>
  </sheetViews>
  <sheetFormatPr baseColWidth="10" defaultColWidth="8.83203125" defaultRowHeight="15" x14ac:dyDescent="0.2"/>
  <cols>
    <col min="4" max="4" width="12.6640625" style="4" customWidth="1"/>
    <col min="5" max="5" width="11.33203125" customWidth="1"/>
    <col min="7" max="7" width="9.83203125" style="22" customWidth="1"/>
    <col min="8" max="8" width="10.5" customWidth="1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 x14ac:dyDescent="0.2">
      <c r="B3">
        <v>0</v>
      </c>
      <c r="C3">
        <v>0.17</v>
      </c>
      <c r="D3" s="4">
        <v>200000</v>
      </c>
      <c r="E3">
        <f>C3*D3</f>
        <v>34000</v>
      </c>
      <c r="G3" s="22">
        <f>E3/$E$11</f>
        <v>0.22576361221779548</v>
      </c>
      <c r="H3">
        <v>0.23</v>
      </c>
      <c r="I3" s="22">
        <f>C3</f>
        <v>0.17</v>
      </c>
    </row>
    <row r="4" spans="1:10" x14ac:dyDescent="0.2">
      <c r="B4">
        <v>1</v>
      </c>
      <c r="C4">
        <v>0.25</v>
      </c>
      <c r="D4" s="4">
        <v>100000</v>
      </c>
      <c r="E4">
        <f t="shared" ref="E4:E10" si="0">C4*D4</f>
        <v>25000</v>
      </c>
      <c r="G4" s="22">
        <f t="shared" ref="G4:G10" si="1">E4/$E$11</f>
        <v>0.16600265604249667</v>
      </c>
      <c r="H4">
        <v>0.18</v>
      </c>
      <c r="I4" s="22">
        <f>C4+I3</f>
        <v>0.42000000000000004</v>
      </c>
    </row>
    <row r="5" spans="1:10" x14ac:dyDescent="0.2">
      <c r="B5">
        <v>2</v>
      </c>
      <c r="C5">
        <v>0.15</v>
      </c>
      <c r="D5" s="4">
        <v>150000</v>
      </c>
      <c r="E5">
        <f t="shared" si="0"/>
        <v>22500</v>
      </c>
      <c r="G5" s="22">
        <f t="shared" si="1"/>
        <v>0.14940239043824702</v>
      </c>
      <c r="H5">
        <v>0.15</v>
      </c>
      <c r="I5" s="22">
        <f t="shared" ref="I5:I10" si="2">C5+I4</f>
        <v>0.57000000000000006</v>
      </c>
    </row>
    <row r="6" spans="1:10" x14ac:dyDescent="0.2">
      <c r="B6">
        <v>3</v>
      </c>
      <c r="C6">
        <v>0.11</v>
      </c>
      <c r="D6" s="4">
        <v>200000</v>
      </c>
      <c r="E6">
        <f t="shared" si="0"/>
        <v>22000</v>
      </c>
      <c r="G6" s="22">
        <f t="shared" si="1"/>
        <v>0.14608233731739709</v>
      </c>
      <c r="H6">
        <v>0.13</v>
      </c>
      <c r="I6" s="22">
        <f t="shared" si="2"/>
        <v>0.68</v>
      </c>
    </row>
    <row r="7" spans="1:10" x14ac:dyDescent="0.2">
      <c r="B7">
        <v>4</v>
      </c>
      <c r="C7">
        <v>0.15</v>
      </c>
      <c r="D7" s="4">
        <v>120000</v>
      </c>
      <c r="E7">
        <f t="shared" si="0"/>
        <v>18000</v>
      </c>
      <c r="G7" s="22">
        <f t="shared" si="1"/>
        <v>0.11952191235059761</v>
      </c>
      <c r="H7">
        <v>0.12</v>
      </c>
      <c r="I7" s="22">
        <f t="shared" si="2"/>
        <v>0.83000000000000007</v>
      </c>
    </row>
    <row r="8" spans="1:10" x14ac:dyDescent="0.2">
      <c r="B8">
        <v>5</v>
      </c>
      <c r="C8">
        <v>0.03</v>
      </c>
      <c r="D8" s="4">
        <v>450000</v>
      </c>
      <c r="E8">
        <f t="shared" si="0"/>
        <v>13500</v>
      </c>
      <c r="G8" s="22">
        <f t="shared" si="1"/>
        <v>8.9641434262948211E-2</v>
      </c>
      <c r="H8">
        <v>0.09</v>
      </c>
      <c r="I8" s="22">
        <f t="shared" si="2"/>
        <v>0.8600000000000001</v>
      </c>
    </row>
    <row r="9" spans="1:10" x14ac:dyDescent="0.2">
      <c r="B9">
        <v>6</v>
      </c>
      <c r="C9">
        <v>0.1</v>
      </c>
      <c r="D9" s="4">
        <v>100000</v>
      </c>
      <c r="E9">
        <f t="shared" si="0"/>
        <v>10000</v>
      </c>
      <c r="G9" s="22">
        <f t="shared" si="1"/>
        <v>6.6401062416998669E-2</v>
      </c>
      <c r="H9">
        <v>0.06</v>
      </c>
      <c r="I9" s="22">
        <f t="shared" si="2"/>
        <v>0.96000000000000008</v>
      </c>
    </row>
    <row r="10" spans="1:10" x14ac:dyDescent="0.2">
      <c r="B10">
        <v>7</v>
      </c>
      <c r="C10">
        <v>0.04</v>
      </c>
      <c r="D10" s="4">
        <v>140000</v>
      </c>
      <c r="E10">
        <f t="shared" si="0"/>
        <v>5600</v>
      </c>
      <c r="G10" s="22">
        <f t="shared" si="1"/>
        <v>3.7184594953519258E-2</v>
      </c>
      <c r="H10">
        <v>0.04</v>
      </c>
      <c r="I10" s="22">
        <f t="shared" si="2"/>
        <v>1</v>
      </c>
      <c r="J10" t="s">
        <v>45</v>
      </c>
    </row>
    <row r="11" spans="1:10" x14ac:dyDescent="0.2">
      <c r="C11">
        <f>SUM(C3:C10)</f>
        <v>1</v>
      </c>
      <c r="E11">
        <f>SUM(E3:E10)</f>
        <v>150600</v>
      </c>
      <c r="G11" s="22">
        <f>SUM(G3:G10)</f>
        <v>1</v>
      </c>
      <c r="H11">
        <f>SUM(H3:H10)</f>
        <v>1</v>
      </c>
    </row>
    <row r="12" spans="1:10" x14ac:dyDescent="0.2">
      <c r="A12" t="s">
        <v>83</v>
      </c>
      <c r="B12" s="3">
        <v>0.3</v>
      </c>
      <c r="C12" s="3">
        <v>0.4</v>
      </c>
    </row>
    <row r="13" spans="1:10" x14ac:dyDescent="0.2">
      <c r="A13">
        <v>8</v>
      </c>
      <c r="B13">
        <f>0.3*A13</f>
        <v>2.4</v>
      </c>
      <c r="C13">
        <f>0.4*A13</f>
        <v>3.2</v>
      </c>
    </row>
    <row r="15" spans="1:10" x14ac:dyDescent="0.2">
      <c r="A15" t="s">
        <v>77</v>
      </c>
      <c r="B15" s="3">
        <v>0.4</v>
      </c>
      <c r="I15" t="s">
        <v>45</v>
      </c>
    </row>
    <row r="16" spans="1:10" x14ac:dyDescent="0.2">
      <c r="B16" t="s">
        <v>59</v>
      </c>
      <c r="C16" t="s">
        <v>40</v>
      </c>
      <c r="D16" s="4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0" x14ac:dyDescent="0.2">
      <c r="B17">
        <v>0</v>
      </c>
      <c r="C17">
        <v>0.41</v>
      </c>
      <c r="D17" s="4">
        <v>3000</v>
      </c>
      <c r="E17">
        <f>C17*D17</f>
        <v>1230</v>
      </c>
      <c r="G17" s="22">
        <f>E17/$E$25</f>
        <v>9.7968936678614102E-2</v>
      </c>
      <c r="H17">
        <v>0.23</v>
      </c>
      <c r="I17" s="22">
        <f>C17</f>
        <v>0.41</v>
      </c>
    </row>
    <row r="18" spans="2:10" x14ac:dyDescent="0.2">
      <c r="B18">
        <v>1</v>
      </c>
      <c r="C18">
        <v>0.2</v>
      </c>
      <c r="D18" s="4">
        <v>5000</v>
      </c>
      <c r="E18">
        <f t="shared" ref="E18:E24" si="3">C18*D18</f>
        <v>1000</v>
      </c>
      <c r="G18" s="22">
        <f t="shared" ref="G18:G24" si="4">E18/$E$25</f>
        <v>7.9649542015133412E-2</v>
      </c>
      <c r="H18">
        <v>0.18</v>
      </c>
      <c r="I18" s="22">
        <f>C18+I17</f>
        <v>0.61</v>
      </c>
    </row>
    <row r="19" spans="2:10" x14ac:dyDescent="0.2">
      <c r="B19">
        <v>2</v>
      </c>
      <c r="C19">
        <v>0.22</v>
      </c>
      <c r="D19" s="4">
        <v>35000</v>
      </c>
      <c r="E19">
        <f t="shared" si="3"/>
        <v>7700</v>
      </c>
      <c r="G19" s="22">
        <f t="shared" si="4"/>
        <v>0.61330147351652731</v>
      </c>
      <c r="H19">
        <v>0.15</v>
      </c>
      <c r="I19" s="22">
        <f t="shared" ref="I19:I24" si="5">C19+I18</f>
        <v>0.83</v>
      </c>
    </row>
    <row r="20" spans="2:10" x14ac:dyDescent="0.2">
      <c r="B20">
        <v>3</v>
      </c>
      <c r="C20">
        <v>1.4999999999999999E-2</v>
      </c>
      <c r="D20" s="4">
        <v>50000</v>
      </c>
      <c r="E20">
        <f t="shared" si="3"/>
        <v>750</v>
      </c>
      <c r="G20" s="22">
        <f t="shared" si="4"/>
        <v>5.9737156511350059E-2</v>
      </c>
      <c r="H20">
        <v>0.13</v>
      </c>
      <c r="I20" s="22">
        <f t="shared" si="5"/>
        <v>0.84499999999999997</v>
      </c>
    </row>
    <row r="21" spans="2:10" x14ac:dyDescent="0.2">
      <c r="B21">
        <v>4</v>
      </c>
      <c r="C21">
        <v>0.09</v>
      </c>
      <c r="D21" s="4">
        <v>8000</v>
      </c>
      <c r="E21">
        <f t="shared" si="3"/>
        <v>720</v>
      </c>
      <c r="G21" s="22">
        <f t="shared" si="4"/>
        <v>5.7347670250896057E-2</v>
      </c>
      <c r="H21">
        <v>0.12</v>
      </c>
      <c r="I21" s="22">
        <f t="shared" si="5"/>
        <v>0.93499999999999994</v>
      </c>
    </row>
    <row r="22" spans="2:10" x14ac:dyDescent="0.2">
      <c r="B22">
        <v>5</v>
      </c>
      <c r="C22">
        <v>1.4999999999999999E-2</v>
      </c>
      <c r="D22" s="4">
        <v>45000</v>
      </c>
      <c r="E22">
        <f t="shared" si="3"/>
        <v>675</v>
      </c>
      <c r="G22" s="22">
        <f t="shared" si="4"/>
        <v>5.3763440860215055E-2</v>
      </c>
      <c r="H22">
        <v>0.09</v>
      </c>
      <c r="I22" s="22">
        <f t="shared" si="5"/>
        <v>0.95</v>
      </c>
    </row>
    <row r="23" spans="2:10" x14ac:dyDescent="0.2">
      <c r="B23">
        <v>6</v>
      </c>
      <c r="C23">
        <v>0.03</v>
      </c>
      <c r="D23" s="4">
        <v>10000</v>
      </c>
      <c r="E23">
        <f t="shared" si="3"/>
        <v>300</v>
      </c>
      <c r="G23" s="22">
        <f t="shared" si="4"/>
        <v>2.3894862604540025E-2</v>
      </c>
      <c r="H23">
        <v>0.06</v>
      </c>
      <c r="I23" s="22">
        <f t="shared" si="5"/>
        <v>0.98</v>
      </c>
    </row>
    <row r="24" spans="2:10" x14ac:dyDescent="0.2">
      <c r="B24">
        <v>7</v>
      </c>
      <c r="C24">
        <v>0.02</v>
      </c>
      <c r="D24" s="4">
        <v>9000</v>
      </c>
      <c r="E24">
        <f t="shared" si="3"/>
        <v>180</v>
      </c>
      <c r="G24" s="22">
        <f t="shared" si="4"/>
        <v>1.4336917562724014E-2</v>
      </c>
      <c r="H24">
        <v>0.04</v>
      </c>
      <c r="I24" s="22">
        <f t="shared" si="5"/>
        <v>1</v>
      </c>
      <c r="J24" t="s">
        <v>45</v>
      </c>
    </row>
    <row r="25" spans="2:10" x14ac:dyDescent="0.2">
      <c r="C25">
        <f>SUM(C17:C24)</f>
        <v>1</v>
      </c>
      <c r="E25">
        <f>SUM(E17:E24)</f>
        <v>12555</v>
      </c>
      <c r="G25" s="22">
        <f>SUM(G17:G24)</f>
        <v>0.99999999999999989</v>
      </c>
      <c r="H25">
        <f>SUM(H17:H24)</f>
        <v>1</v>
      </c>
    </row>
  </sheetData>
  <sortState ref="G3:H11">
    <sortCondition descending="1" ref="H1"/>
  </sortState>
  <phoneticPr fontId="8" type="noConversion"/>
  <pageMargins left="0.7" right="0.7" top="0.75" bottom="0.75" header="0.3" footer="0.3"/>
  <pageSetup scale="87" orientation="portrait" horizontalDpi="4294967292" verticalDpi="4294967292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98" zoomScaleNormal="98" zoomScalePageLayoutView="98" workbookViewId="0">
      <selection activeCell="C19" sqref="C19"/>
    </sheetView>
  </sheetViews>
  <sheetFormatPr baseColWidth="10" defaultColWidth="8.83203125" defaultRowHeight="15" x14ac:dyDescent="0.2"/>
  <cols>
    <col min="4" max="4" width="13.6640625" style="4" customWidth="1"/>
    <col min="7" max="7" width="8.83203125" style="22"/>
    <col min="9" max="9" width="8.83203125" style="22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39</v>
      </c>
      <c r="I2" s="22" t="s">
        <v>85</v>
      </c>
    </row>
    <row r="3" spans="1:10" x14ac:dyDescent="0.2">
      <c r="B3">
        <v>0</v>
      </c>
      <c r="C3">
        <v>0.41</v>
      </c>
      <c r="D3" s="4">
        <v>200000</v>
      </c>
      <c r="E3">
        <f>C3*D3</f>
        <v>82000</v>
      </c>
      <c r="G3" s="22">
        <f>E3/$E$11</f>
        <v>0.50508161379735139</v>
      </c>
      <c r="H3">
        <v>0.5</v>
      </c>
      <c r="I3" s="22">
        <f>C3</f>
        <v>0.41</v>
      </c>
    </row>
    <row r="4" spans="1:10" x14ac:dyDescent="0.2">
      <c r="B4">
        <v>1</v>
      </c>
      <c r="C4">
        <v>0.23</v>
      </c>
      <c r="D4" s="4">
        <v>100000</v>
      </c>
      <c r="E4">
        <f t="shared" ref="E4:E10" si="0">C4*D4</f>
        <v>23000</v>
      </c>
      <c r="G4" s="22">
        <f t="shared" ref="G4:G10" si="1">E4/$E$11</f>
        <v>0.1416692331382815</v>
      </c>
      <c r="H4">
        <v>0.14000000000000001</v>
      </c>
      <c r="I4" s="22">
        <f>C4+I3</f>
        <v>0.64</v>
      </c>
    </row>
    <row r="5" spans="1:10" x14ac:dyDescent="0.2">
      <c r="B5">
        <v>2</v>
      </c>
      <c r="C5">
        <v>0.13</v>
      </c>
      <c r="D5" s="4">
        <v>150000</v>
      </c>
      <c r="E5">
        <f t="shared" si="0"/>
        <v>19500</v>
      </c>
      <c r="G5" s="22">
        <f t="shared" si="1"/>
        <v>0.12011087157376039</v>
      </c>
      <c r="H5">
        <v>0.12</v>
      </c>
      <c r="I5" s="22">
        <f t="shared" ref="I5:I10" si="2">C5+I4</f>
        <v>0.77</v>
      </c>
    </row>
    <row r="6" spans="1:10" x14ac:dyDescent="0.2">
      <c r="B6">
        <v>3</v>
      </c>
      <c r="C6">
        <v>7.0000000000000007E-2</v>
      </c>
      <c r="D6" s="4">
        <v>200000</v>
      </c>
      <c r="E6">
        <f t="shared" si="0"/>
        <v>14000.000000000002</v>
      </c>
      <c r="G6" s="22">
        <f t="shared" si="1"/>
        <v>8.6233446258084392E-2</v>
      </c>
      <c r="H6">
        <v>0.09</v>
      </c>
      <c r="I6" s="22">
        <f t="shared" si="2"/>
        <v>0.84000000000000008</v>
      </c>
    </row>
    <row r="7" spans="1:10" x14ac:dyDescent="0.2">
      <c r="B7">
        <v>4</v>
      </c>
      <c r="C7">
        <v>0.08</v>
      </c>
      <c r="D7" s="4">
        <v>120000</v>
      </c>
      <c r="E7">
        <f t="shared" si="0"/>
        <v>9600</v>
      </c>
      <c r="G7" s="22">
        <f t="shared" si="1"/>
        <v>5.913150600554358E-2</v>
      </c>
      <c r="H7">
        <v>0.05</v>
      </c>
      <c r="I7" s="22">
        <f t="shared" si="2"/>
        <v>0.92</v>
      </c>
    </row>
    <row r="8" spans="1:10" x14ac:dyDescent="0.2">
      <c r="B8">
        <v>5</v>
      </c>
      <c r="C8">
        <v>1.7000000000000001E-2</v>
      </c>
      <c r="D8" s="4">
        <v>450000</v>
      </c>
      <c r="E8">
        <f t="shared" si="0"/>
        <v>7650.0000000000009</v>
      </c>
      <c r="G8" s="22">
        <f t="shared" si="1"/>
        <v>4.7120418848167547E-2</v>
      </c>
      <c r="H8">
        <v>0.04</v>
      </c>
      <c r="I8" s="22">
        <f t="shared" si="2"/>
        <v>0.93700000000000006</v>
      </c>
    </row>
    <row r="9" spans="1:10" x14ac:dyDescent="0.2">
      <c r="B9">
        <v>6</v>
      </c>
      <c r="C9">
        <v>3.3000000000000002E-2</v>
      </c>
      <c r="D9" s="4">
        <v>100000</v>
      </c>
      <c r="E9">
        <f t="shared" si="0"/>
        <v>3300</v>
      </c>
      <c r="G9" s="22">
        <f t="shared" si="1"/>
        <v>2.0326455189405606E-2</v>
      </c>
      <c r="H9">
        <v>0.03</v>
      </c>
      <c r="I9" s="22">
        <f t="shared" si="2"/>
        <v>0.97000000000000008</v>
      </c>
    </row>
    <row r="10" spans="1:10" x14ac:dyDescent="0.2">
      <c r="B10">
        <v>7</v>
      </c>
      <c r="C10">
        <v>0.03</v>
      </c>
      <c r="D10" s="4">
        <v>110000</v>
      </c>
      <c r="E10">
        <f t="shared" si="0"/>
        <v>3300</v>
      </c>
      <c r="G10" s="22">
        <f t="shared" si="1"/>
        <v>2.0326455189405606E-2</v>
      </c>
      <c r="H10">
        <v>0.03</v>
      </c>
      <c r="I10" s="22">
        <f t="shared" si="2"/>
        <v>1</v>
      </c>
      <c r="J10" t="s">
        <v>45</v>
      </c>
    </row>
    <row r="11" spans="1:10" x14ac:dyDescent="0.2">
      <c r="C11">
        <f>SUM(C3:C10)</f>
        <v>1</v>
      </c>
      <c r="E11">
        <f>SUM(E3:E10)</f>
        <v>162350</v>
      </c>
      <c r="G11" s="22">
        <f>SUM(G3:G10)</f>
        <v>1</v>
      </c>
      <c r="H11">
        <f>SUM(H3:H10)</f>
        <v>1</v>
      </c>
    </row>
    <row r="13" spans="1:10" x14ac:dyDescent="0.2">
      <c r="A13" t="s">
        <v>82</v>
      </c>
      <c r="B13" s="3">
        <v>0.3</v>
      </c>
      <c r="C13" s="3">
        <v>0.4</v>
      </c>
    </row>
    <row r="14" spans="1:10" x14ac:dyDescent="0.2">
      <c r="A14">
        <v>8</v>
      </c>
      <c r="B14">
        <f>0.3*A14</f>
        <v>2.4</v>
      </c>
      <c r="C14">
        <f>0.4*A14</f>
        <v>3.2</v>
      </c>
    </row>
    <row r="16" spans="1:10" x14ac:dyDescent="0.2">
      <c r="A16" t="s">
        <v>48</v>
      </c>
    </row>
    <row r="17" spans="2:9" x14ac:dyDescent="0.2">
      <c r="B17" t="s">
        <v>59</v>
      </c>
      <c r="C17" t="s">
        <v>40</v>
      </c>
      <c r="D17" s="4" t="s">
        <v>84</v>
      </c>
      <c r="E17" t="s">
        <v>43</v>
      </c>
      <c r="G17" s="22" t="s">
        <v>42</v>
      </c>
      <c r="H17" t="s">
        <v>39</v>
      </c>
      <c r="I17" s="22" t="s">
        <v>85</v>
      </c>
    </row>
    <row r="18" spans="2:9" x14ac:dyDescent="0.2">
      <c r="B18">
        <v>0</v>
      </c>
      <c r="C18">
        <v>0.48599999999999999</v>
      </c>
      <c r="D18" s="4">
        <v>8000</v>
      </c>
      <c r="E18">
        <f>C18*D18</f>
        <v>3888</v>
      </c>
      <c r="G18" s="22">
        <f>E18/$E$26</f>
        <v>0.47775866306217746</v>
      </c>
      <c r="H18">
        <v>0.5</v>
      </c>
      <c r="I18" s="35">
        <f>C18</f>
        <v>0.48599999999999999</v>
      </c>
    </row>
    <row r="19" spans="2:9" x14ac:dyDescent="0.2">
      <c r="B19">
        <v>1</v>
      </c>
      <c r="C19">
        <v>0.2</v>
      </c>
      <c r="D19" s="4">
        <v>5500</v>
      </c>
      <c r="E19">
        <f t="shared" ref="E19:E25" si="3">C19*D19</f>
        <v>1100</v>
      </c>
      <c r="G19" s="22">
        <f t="shared" ref="G19:G25" si="4">E19/$E$26</f>
        <v>0.13516834603096584</v>
      </c>
      <c r="H19">
        <v>0.14000000000000001</v>
      </c>
      <c r="I19" s="35">
        <f>C19+I18</f>
        <v>0.68599999999999994</v>
      </c>
    </row>
    <row r="20" spans="2:9" x14ac:dyDescent="0.2">
      <c r="B20">
        <v>2</v>
      </c>
      <c r="C20">
        <v>0.27</v>
      </c>
      <c r="D20" s="4">
        <v>3500</v>
      </c>
      <c r="E20">
        <f t="shared" si="3"/>
        <v>945.00000000000011</v>
      </c>
      <c r="G20" s="22">
        <f t="shared" si="4"/>
        <v>0.11612189727205703</v>
      </c>
      <c r="H20">
        <v>0.12</v>
      </c>
      <c r="I20" s="35">
        <f t="shared" ref="I20:I25" si="5">C20+I19</f>
        <v>0.95599999999999996</v>
      </c>
    </row>
    <row r="21" spans="2:9" x14ac:dyDescent="0.2">
      <c r="B21">
        <v>3</v>
      </c>
      <c r="C21">
        <v>0.02</v>
      </c>
      <c r="D21" s="4">
        <v>50000</v>
      </c>
      <c r="E21">
        <f t="shared" si="3"/>
        <v>1000</v>
      </c>
      <c r="G21" s="22">
        <f t="shared" si="4"/>
        <v>0.12288031457360531</v>
      </c>
      <c r="H21">
        <v>0.09</v>
      </c>
      <c r="I21" s="35">
        <f t="shared" si="5"/>
        <v>0.97599999999999998</v>
      </c>
    </row>
    <row r="22" spans="2:9" x14ac:dyDescent="0.2">
      <c r="B22">
        <v>4</v>
      </c>
      <c r="C22">
        <v>0.01</v>
      </c>
      <c r="D22" s="4">
        <v>40000</v>
      </c>
      <c r="E22">
        <f t="shared" si="3"/>
        <v>400</v>
      </c>
      <c r="G22" s="22">
        <f t="shared" si="4"/>
        <v>4.9152125829442124E-2</v>
      </c>
      <c r="H22">
        <v>0.05</v>
      </c>
      <c r="I22" s="35">
        <f t="shared" si="5"/>
        <v>0.98599999999999999</v>
      </c>
    </row>
    <row r="23" spans="2:9" x14ac:dyDescent="0.2">
      <c r="B23">
        <v>5</v>
      </c>
      <c r="C23">
        <v>4.0000000000000001E-3</v>
      </c>
      <c r="D23" s="4">
        <v>45000</v>
      </c>
      <c r="E23">
        <f t="shared" si="3"/>
        <v>180</v>
      </c>
      <c r="G23" s="22">
        <f t="shared" si="4"/>
        <v>2.2118456623248954E-2</v>
      </c>
      <c r="H23">
        <v>0.04</v>
      </c>
      <c r="I23" s="35">
        <f t="shared" si="5"/>
        <v>0.99</v>
      </c>
    </row>
    <row r="24" spans="2:9" x14ac:dyDescent="0.2">
      <c r="B24">
        <v>6</v>
      </c>
      <c r="C24">
        <v>5.0000000000000001E-3</v>
      </c>
      <c r="D24" s="4">
        <v>70000</v>
      </c>
      <c r="E24">
        <f t="shared" si="3"/>
        <v>350</v>
      </c>
      <c r="G24" s="22">
        <f t="shared" si="4"/>
        <v>4.3008110100761859E-2</v>
      </c>
      <c r="H24">
        <v>0.03</v>
      </c>
      <c r="I24" s="35">
        <f t="shared" si="5"/>
        <v>0.995</v>
      </c>
    </row>
    <row r="25" spans="2:9" x14ac:dyDescent="0.2">
      <c r="B25">
        <v>7</v>
      </c>
      <c r="C25">
        <v>5.0000000000000001E-3</v>
      </c>
      <c r="D25" s="4">
        <v>55000</v>
      </c>
      <c r="E25">
        <f t="shared" si="3"/>
        <v>275</v>
      </c>
      <c r="G25" s="22">
        <f t="shared" si="4"/>
        <v>3.3792086507741459E-2</v>
      </c>
      <c r="H25">
        <v>0.03</v>
      </c>
      <c r="I25" s="35">
        <f t="shared" si="5"/>
        <v>1</v>
      </c>
    </row>
    <row r="26" spans="2:9" x14ac:dyDescent="0.2">
      <c r="C26">
        <f>SUM(C18:C25)</f>
        <v>1</v>
      </c>
      <c r="D26" s="4" t="s">
        <v>45</v>
      </c>
      <c r="E26">
        <f>SUM(E18:E25)</f>
        <v>8138</v>
      </c>
      <c r="G26" s="22">
        <f>SUM(G18:G25)</f>
        <v>1</v>
      </c>
      <c r="H26">
        <f>SUM(H18:H25)</f>
        <v>1</v>
      </c>
    </row>
    <row r="27" spans="2:9" x14ac:dyDescent="0.2">
      <c r="C27" t="s">
        <v>45</v>
      </c>
      <c r="D27" s="4" t="s">
        <v>45</v>
      </c>
      <c r="H27" t="s">
        <v>45</v>
      </c>
    </row>
  </sheetData>
  <sortState ref="G3:I10">
    <sortCondition descending="1"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22" sqref="C22"/>
    </sheetView>
  </sheetViews>
  <sheetFormatPr baseColWidth="10" defaultColWidth="8.83203125" defaultRowHeight="15" x14ac:dyDescent="0.2"/>
  <cols>
    <col min="3" max="3" width="12" customWidth="1"/>
    <col min="4" max="4" width="13.5" style="4" customWidth="1"/>
    <col min="7" max="7" width="8.83203125" style="22"/>
  </cols>
  <sheetData>
    <row r="1" spans="1:10" x14ac:dyDescent="0.2">
      <c r="A1" t="s">
        <v>48</v>
      </c>
    </row>
    <row r="2" spans="1:10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47</v>
      </c>
      <c r="I2" t="s">
        <v>87</v>
      </c>
    </row>
    <row r="3" spans="1:10" x14ac:dyDescent="0.2">
      <c r="B3">
        <v>0</v>
      </c>
      <c r="C3">
        <v>0.19</v>
      </c>
      <c r="D3" s="4">
        <v>200000</v>
      </c>
      <c r="E3">
        <f>D3*C3</f>
        <v>38000</v>
      </c>
      <c r="G3" s="22">
        <f>E3/$E$14</f>
        <v>0.16302016302016303</v>
      </c>
      <c r="H3">
        <v>0.17</v>
      </c>
      <c r="I3">
        <f>C3</f>
        <v>0.19</v>
      </c>
    </row>
    <row r="4" spans="1:10" x14ac:dyDescent="0.2">
      <c r="B4">
        <v>1</v>
      </c>
      <c r="C4">
        <v>0.15</v>
      </c>
      <c r="D4" s="4">
        <v>250000</v>
      </c>
      <c r="E4">
        <f t="shared" ref="E4:E13" si="0">D4*C4</f>
        <v>37500</v>
      </c>
      <c r="G4" s="22">
        <f t="shared" ref="G4:G13" si="1">E4/$E$14</f>
        <v>0.16087516087516088</v>
      </c>
      <c r="H4">
        <v>0.16</v>
      </c>
      <c r="I4">
        <f>C4+I3</f>
        <v>0.33999999999999997</v>
      </c>
    </row>
    <row r="5" spans="1:10" x14ac:dyDescent="0.2">
      <c r="B5">
        <v>2</v>
      </c>
      <c r="C5">
        <v>0.11</v>
      </c>
      <c r="D5" s="4">
        <v>300000</v>
      </c>
      <c r="E5">
        <f t="shared" si="0"/>
        <v>33000</v>
      </c>
      <c r="G5" s="22">
        <f t="shared" si="1"/>
        <v>0.14157014157014158</v>
      </c>
      <c r="H5">
        <v>0.14000000000000001</v>
      </c>
      <c r="I5">
        <f t="shared" ref="I5:I13" si="2">C5+I4</f>
        <v>0.44999999999999996</v>
      </c>
    </row>
    <row r="6" spans="1:10" x14ac:dyDescent="0.2">
      <c r="B6">
        <v>3</v>
      </c>
      <c r="C6">
        <v>0.17</v>
      </c>
      <c r="D6" s="4">
        <v>180000</v>
      </c>
      <c r="E6">
        <f t="shared" si="0"/>
        <v>30600.000000000004</v>
      </c>
      <c r="G6" s="22">
        <f t="shared" si="1"/>
        <v>0.13127413127413129</v>
      </c>
      <c r="H6">
        <v>0.14000000000000001</v>
      </c>
      <c r="I6">
        <f t="shared" si="2"/>
        <v>0.62</v>
      </c>
    </row>
    <row r="7" spans="1:10" x14ac:dyDescent="0.2">
      <c r="B7">
        <v>4</v>
      </c>
      <c r="C7">
        <v>0.06</v>
      </c>
      <c r="D7" s="4">
        <v>450000</v>
      </c>
      <c r="E7">
        <f t="shared" si="0"/>
        <v>27000</v>
      </c>
      <c r="G7" s="22">
        <f t="shared" si="1"/>
        <v>0.11583011583011583</v>
      </c>
      <c r="H7">
        <v>0.11</v>
      </c>
      <c r="I7">
        <f t="shared" si="2"/>
        <v>0.67999999999999994</v>
      </c>
    </row>
    <row r="8" spans="1:10" x14ac:dyDescent="0.2">
      <c r="B8">
        <v>5</v>
      </c>
      <c r="C8">
        <v>0.03</v>
      </c>
      <c r="D8" s="4">
        <v>650000</v>
      </c>
      <c r="E8">
        <f t="shared" si="0"/>
        <v>19500</v>
      </c>
      <c r="G8" s="22">
        <f t="shared" si="1"/>
        <v>8.3655083655083659E-2</v>
      </c>
      <c r="H8">
        <v>0.09</v>
      </c>
      <c r="I8">
        <f t="shared" si="2"/>
        <v>0.71</v>
      </c>
    </row>
    <row r="9" spans="1:10" x14ac:dyDescent="0.2">
      <c r="B9">
        <v>6</v>
      </c>
      <c r="C9">
        <v>0.06</v>
      </c>
      <c r="D9" s="4">
        <v>250000</v>
      </c>
      <c r="E9">
        <f t="shared" si="0"/>
        <v>15000</v>
      </c>
      <c r="G9" s="22">
        <f t="shared" si="1"/>
        <v>6.4350064350064351E-2</v>
      </c>
      <c r="H9">
        <v>0.06</v>
      </c>
      <c r="I9">
        <f t="shared" si="2"/>
        <v>0.77</v>
      </c>
    </row>
    <row r="10" spans="1:10" x14ac:dyDescent="0.2">
      <c r="B10">
        <v>7</v>
      </c>
      <c r="C10">
        <v>0.1</v>
      </c>
      <c r="D10" s="4">
        <v>110000</v>
      </c>
      <c r="E10">
        <f t="shared" si="0"/>
        <v>11000</v>
      </c>
      <c r="G10" s="22">
        <f t="shared" si="1"/>
        <v>4.7190047190047192E-2</v>
      </c>
      <c r="H10">
        <v>0.05</v>
      </c>
      <c r="I10">
        <f t="shared" si="2"/>
        <v>0.87</v>
      </c>
    </row>
    <row r="11" spans="1:10" x14ac:dyDescent="0.2">
      <c r="B11">
        <v>8</v>
      </c>
      <c r="C11">
        <v>0.03</v>
      </c>
      <c r="D11" s="4">
        <v>300000</v>
      </c>
      <c r="E11">
        <f t="shared" si="0"/>
        <v>9000</v>
      </c>
      <c r="G11" s="22">
        <f t="shared" si="1"/>
        <v>3.8610038610038609E-2</v>
      </c>
      <c r="H11">
        <v>0.04</v>
      </c>
      <c r="I11">
        <f t="shared" si="2"/>
        <v>0.9</v>
      </c>
    </row>
    <row r="12" spans="1:10" x14ac:dyDescent="0.2">
      <c r="B12">
        <v>9</v>
      </c>
      <c r="C12">
        <v>0.05</v>
      </c>
      <c r="D12" s="4">
        <v>150000</v>
      </c>
      <c r="E12">
        <f t="shared" si="0"/>
        <v>7500</v>
      </c>
      <c r="G12" s="22">
        <f t="shared" si="1"/>
        <v>3.2175032175032175E-2</v>
      </c>
      <c r="H12">
        <v>0.02</v>
      </c>
      <c r="I12">
        <f t="shared" si="2"/>
        <v>0.95000000000000007</v>
      </c>
    </row>
    <row r="13" spans="1:10" x14ac:dyDescent="0.2">
      <c r="B13">
        <v>10</v>
      </c>
      <c r="C13">
        <v>0.05</v>
      </c>
      <c r="D13" s="4">
        <v>100000</v>
      </c>
      <c r="E13">
        <f t="shared" si="0"/>
        <v>5000</v>
      </c>
      <c r="G13" s="22">
        <f t="shared" si="1"/>
        <v>2.145002145002145E-2</v>
      </c>
      <c r="H13">
        <v>0.02</v>
      </c>
      <c r="I13">
        <f t="shared" si="2"/>
        <v>1</v>
      </c>
      <c r="J13" t="s">
        <v>45</v>
      </c>
    </row>
    <row r="14" spans="1:10" x14ac:dyDescent="0.2">
      <c r="C14">
        <f>SUM(C3:C13)</f>
        <v>1</v>
      </c>
      <c r="E14">
        <f>SUM(E3:E13)</f>
        <v>233100</v>
      </c>
      <c r="G14" s="22">
        <f>SUM(G3:G13)</f>
        <v>1</v>
      </c>
      <c r="H14">
        <f>SUM(H3:H13)</f>
        <v>1.0000000000000002</v>
      </c>
    </row>
    <row r="16" spans="1:10" x14ac:dyDescent="0.2">
      <c r="A16" t="s">
        <v>82</v>
      </c>
      <c r="B16" s="3">
        <v>0.3</v>
      </c>
      <c r="C16" s="3">
        <v>0.4</v>
      </c>
    </row>
    <row r="17" spans="1:11" x14ac:dyDescent="0.2">
      <c r="A17">
        <v>11</v>
      </c>
      <c r="B17">
        <f>0.3*A17</f>
        <v>3.3</v>
      </c>
      <c r="C17">
        <f>0.4*A17</f>
        <v>4.4000000000000004</v>
      </c>
    </row>
    <row r="18" spans="1:11" x14ac:dyDescent="0.2">
      <c r="A18" t="s">
        <v>88</v>
      </c>
      <c r="B18" t="s">
        <v>59</v>
      </c>
      <c r="C18" t="s">
        <v>40</v>
      </c>
      <c r="D18" s="4" t="s">
        <v>84</v>
      </c>
      <c r="E18" t="s">
        <v>43</v>
      </c>
      <c r="G18" s="22" t="s">
        <v>42</v>
      </c>
      <c r="H18" t="s">
        <v>47</v>
      </c>
      <c r="I18" t="s">
        <v>87</v>
      </c>
    </row>
    <row r="19" spans="1:11" x14ac:dyDescent="0.2">
      <c r="B19">
        <v>0</v>
      </c>
      <c r="C19">
        <v>0.23</v>
      </c>
      <c r="D19" s="4">
        <v>5000</v>
      </c>
      <c r="E19">
        <f>D19*C19</f>
        <v>1150</v>
      </c>
      <c r="G19" s="22">
        <f>E19/$E$30</f>
        <v>0.16895614486152943</v>
      </c>
      <c r="H19">
        <v>0.17</v>
      </c>
      <c r="I19">
        <f>C19</f>
        <v>0.23</v>
      </c>
    </row>
    <row r="20" spans="1:11" x14ac:dyDescent="0.2">
      <c r="B20">
        <v>1</v>
      </c>
      <c r="C20">
        <v>0.28999999999999998</v>
      </c>
      <c r="D20" s="4">
        <v>3500</v>
      </c>
      <c r="E20">
        <f t="shared" ref="E20:E29" si="3">D20*C20</f>
        <v>1014.9999999999999</v>
      </c>
      <c r="G20" s="22">
        <f t="shared" ref="G20:G29" si="4">E20/$E$30</f>
        <v>0.14912216263865422</v>
      </c>
      <c r="H20">
        <v>0.16</v>
      </c>
      <c r="I20">
        <f>C20+I19</f>
        <v>0.52</v>
      </c>
    </row>
    <row r="21" spans="1:11" x14ac:dyDescent="0.2">
      <c r="B21">
        <v>2</v>
      </c>
      <c r="C21">
        <v>0.111</v>
      </c>
      <c r="D21" s="4">
        <v>7500</v>
      </c>
      <c r="E21">
        <f t="shared" si="3"/>
        <v>832.5</v>
      </c>
      <c r="G21" s="22">
        <f t="shared" si="4"/>
        <v>0.12230955704106369</v>
      </c>
      <c r="H21">
        <v>0.14000000000000001</v>
      </c>
      <c r="I21">
        <f t="shared" ref="I21:I29" si="5">C21+I20</f>
        <v>0.63100000000000001</v>
      </c>
    </row>
    <row r="22" spans="1:11" x14ac:dyDescent="0.2">
      <c r="B22">
        <v>3</v>
      </c>
      <c r="C22">
        <v>0.28999999999999998</v>
      </c>
      <c r="D22" s="4">
        <v>3000</v>
      </c>
      <c r="E22">
        <f t="shared" si="3"/>
        <v>869.99999999999989</v>
      </c>
      <c r="G22" s="22">
        <f t="shared" si="4"/>
        <v>0.12781899654741788</v>
      </c>
      <c r="H22">
        <v>0.14000000000000001</v>
      </c>
      <c r="I22">
        <f t="shared" si="5"/>
        <v>0.92100000000000004</v>
      </c>
    </row>
    <row r="23" spans="1:11" x14ac:dyDescent="0.2">
      <c r="B23">
        <v>4</v>
      </c>
      <c r="C23">
        <v>1.7999999999999999E-2</v>
      </c>
      <c r="D23" s="4">
        <v>45000</v>
      </c>
      <c r="E23">
        <f t="shared" si="3"/>
        <v>809.99999999999989</v>
      </c>
      <c r="G23" s="22">
        <f t="shared" si="4"/>
        <v>0.11900389333725114</v>
      </c>
      <c r="H23">
        <v>0.11</v>
      </c>
      <c r="I23">
        <f t="shared" si="5"/>
        <v>0.93900000000000006</v>
      </c>
    </row>
    <row r="24" spans="1:11" x14ac:dyDescent="0.2">
      <c r="B24">
        <v>5</v>
      </c>
      <c r="C24">
        <v>0.02</v>
      </c>
      <c r="D24" s="4">
        <v>35000</v>
      </c>
      <c r="E24">
        <f t="shared" si="3"/>
        <v>700</v>
      </c>
      <c r="G24" s="22">
        <f t="shared" si="4"/>
        <v>0.10284287078527878</v>
      </c>
      <c r="H24">
        <v>0.09</v>
      </c>
      <c r="I24">
        <f t="shared" si="5"/>
        <v>0.95900000000000007</v>
      </c>
    </row>
    <row r="25" spans="1:11" x14ac:dyDescent="0.2">
      <c r="B25">
        <v>6</v>
      </c>
      <c r="C25">
        <v>1.7000000000000001E-2</v>
      </c>
      <c r="D25" s="4">
        <v>25000</v>
      </c>
      <c r="E25">
        <f t="shared" si="3"/>
        <v>425.00000000000006</v>
      </c>
      <c r="G25" s="22">
        <f t="shared" si="4"/>
        <v>6.2440314405347835E-2</v>
      </c>
      <c r="H25">
        <v>0.06</v>
      </c>
      <c r="I25">
        <f t="shared" si="5"/>
        <v>0.97600000000000009</v>
      </c>
    </row>
    <row r="26" spans="1:11" x14ac:dyDescent="0.2">
      <c r="B26">
        <v>7</v>
      </c>
      <c r="C26">
        <v>8.0000000000000002E-3</v>
      </c>
      <c r="D26" s="4">
        <v>55000</v>
      </c>
      <c r="E26">
        <f t="shared" si="3"/>
        <v>440</v>
      </c>
      <c r="G26" s="22">
        <f t="shared" si="4"/>
        <v>6.4644090207889512E-2</v>
      </c>
      <c r="H26">
        <v>0.05</v>
      </c>
      <c r="I26">
        <f t="shared" si="5"/>
        <v>0.9840000000000001</v>
      </c>
    </row>
    <row r="27" spans="1:11" x14ac:dyDescent="0.2">
      <c r="B27">
        <v>8</v>
      </c>
      <c r="C27">
        <v>0.01</v>
      </c>
      <c r="D27" s="4">
        <v>30000</v>
      </c>
      <c r="E27">
        <f t="shared" si="3"/>
        <v>300</v>
      </c>
      <c r="G27" s="22">
        <f t="shared" si="4"/>
        <v>4.4075516050833763E-2</v>
      </c>
      <c r="H27">
        <v>0.04</v>
      </c>
      <c r="I27">
        <f t="shared" si="5"/>
        <v>0.99400000000000011</v>
      </c>
    </row>
    <row r="28" spans="1:11" x14ac:dyDescent="0.2">
      <c r="B28">
        <v>9</v>
      </c>
      <c r="C28">
        <v>3.0000000000000001E-3</v>
      </c>
      <c r="D28" s="4">
        <v>45000</v>
      </c>
      <c r="E28">
        <f t="shared" si="3"/>
        <v>135</v>
      </c>
      <c r="G28" s="22">
        <f t="shared" si="4"/>
        <v>1.9833982222875194E-2</v>
      </c>
      <c r="H28">
        <v>0.02</v>
      </c>
      <c r="I28">
        <f t="shared" si="5"/>
        <v>0.99700000000000011</v>
      </c>
      <c r="K28" t="s">
        <v>45</v>
      </c>
    </row>
    <row r="29" spans="1:11" x14ac:dyDescent="0.2">
      <c r="B29">
        <v>10</v>
      </c>
      <c r="C29">
        <v>3.0000000000000001E-3</v>
      </c>
      <c r="D29" s="4">
        <v>43000</v>
      </c>
      <c r="E29">
        <f t="shared" si="3"/>
        <v>129</v>
      </c>
      <c r="G29" s="22">
        <f t="shared" si="4"/>
        <v>1.8952471901858517E-2</v>
      </c>
      <c r="H29">
        <v>0.02</v>
      </c>
      <c r="I29">
        <f t="shared" si="5"/>
        <v>1</v>
      </c>
    </row>
    <row r="30" spans="1:11" x14ac:dyDescent="0.2">
      <c r="C30">
        <f>SUM(C19:C29)</f>
        <v>1</v>
      </c>
      <c r="E30">
        <f>SUM(E19:E29)</f>
        <v>6806.5</v>
      </c>
      <c r="G30" s="22">
        <f>SUM(G19:G29)</f>
        <v>1</v>
      </c>
      <c r="H30">
        <f>SUM(H19:H29)</f>
        <v>1.0000000000000002</v>
      </c>
    </row>
  </sheetData>
  <sortState ref="G3:I14">
    <sortCondition descending="1"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2" workbookViewId="0">
      <selection activeCell="C28" sqref="C28"/>
    </sheetView>
  </sheetViews>
  <sheetFormatPr baseColWidth="10" defaultColWidth="8.83203125" defaultRowHeight="15" x14ac:dyDescent="0.2"/>
  <cols>
    <col min="4" max="4" width="11.33203125" style="4" customWidth="1"/>
    <col min="7" max="7" width="8.83203125" style="22"/>
  </cols>
  <sheetData>
    <row r="1" spans="1:10" x14ac:dyDescent="0.2">
      <c r="A1" t="s">
        <v>89</v>
      </c>
    </row>
    <row r="2" spans="1:10" x14ac:dyDescent="0.2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 x14ac:dyDescent="0.2">
      <c r="B3">
        <v>0</v>
      </c>
      <c r="C3">
        <v>0.05</v>
      </c>
      <c r="D3" s="4">
        <v>500000</v>
      </c>
      <c r="E3">
        <f>D3*C3</f>
        <v>25000</v>
      </c>
      <c r="G3" s="22">
        <f>E3/$E$17</f>
        <v>0.12509382036527394</v>
      </c>
      <c r="H3">
        <v>0.13</v>
      </c>
      <c r="I3">
        <f>C3</f>
        <v>0.05</v>
      </c>
    </row>
    <row r="4" spans="1:10" x14ac:dyDescent="0.2">
      <c r="B4">
        <v>1</v>
      </c>
      <c r="C4">
        <v>0.09</v>
      </c>
      <c r="D4" s="4">
        <v>250000</v>
      </c>
      <c r="E4">
        <f t="shared" ref="E4:E16" si="0">D4*C4</f>
        <v>22500</v>
      </c>
      <c r="G4" s="22">
        <f t="shared" ref="G4:G16" si="1">E4/$E$17</f>
        <v>0.11258443832874657</v>
      </c>
      <c r="H4">
        <v>0.11</v>
      </c>
      <c r="I4">
        <f>C4+I3</f>
        <v>0.14000000000000001</v>
      </c>
    </row>
    <row r="5" spans="1:10" x14ac:dyDescent="0.2">
      <c r="B5">
        <v>2</v>
      </c>
      <c r="C5">
        <v>0.08</v>
      </c>
      <c r="D5" s="4">
        <v>300000</v>
      </c>
      <c r="E5">
        <f t="shared" si="0"/>
        <v>24000</v>
      </c>
      <c r="G5" s="22">
        <f t="shared" si="1"/>
        <v>0.120090067550663</v>
      </c>
      <c r="H5">
        <v>0.1</v>
      </c>
      <c r="I5">
        <f t="shared" ref="I5:I16" si="2">C5+I4</f>
        <v>0.22000000000000003</v>
      </c>
    </row>
    <row r="6" spans="1:10" x14ac:dyDescent="0.2">
      <c r="B6">
        <v>3</v>
      </c>
      <c r="C6">
        <v>0.18</v>
      </c>
      <c r="D6" s="4">
        <v>120000</v>
      </c>
      <c r="E6">
        <f t="shared" si="0"/>
        <v>21600</v>
      </c>
      <c r="G6" s="22">
        <f t="shared" si="1"/>
        <v>0.10808106079559669</v>
      </c>
      <c r="H6">
        <v>0.1</v>
      </c>
      <c r="I6">
        <f t="shared" si="2"/>
        <v>0.4</v>
      </c>
    </row>
    <row r="7" spans="1:10" x14ac:dyDescent="0.2">
      <c r="B7">
        <v>4</v>
      </c>
      <c r="C7">
        <v>0.04</v>
      </c>
      <c r="D7" s="4">
        <v>450000</v>
      </c>
      <c r="E7">
        <f t="shared" si="0"/>
        <v>18000</v>
      </c>
      <c r="G7" s="22">
        <f t="shared" si="1"/>
        <v>9.0067550662997251E-2</v>
      </c>
      <c r="H7">
        <v>0.08</v>
      </c>
      <c r="I7">
        <f t="shared" si="2"/>
        <v>0.44</v>
      </c>
    </row>
    <row r="8" spans="1:10" x14ac:dyDescent="0.2">
      <c r="B8">
        <v>5</v>
      </c>
      <c r="C8">
        <v>0.04</v>
      </c>
      <c r="D8" s="4">
        <v>350000</v>
      </c>
      <c r="E8">
        <f t="shared" si="0"/>
        <v>14000</v>
      </c>
      <c r="G8" s="22">
        <f t="shared" si="1"/>
        <v>7.0052539404553416E-2</v>
      </c>
      <c r="H8">
        <v>0.08</v>
      </c>
      <c r="I8">
        <f t="shared" si="2"/>
        <v>0.48</v>
      </c>
    </row>
    <row r="9" spans="1:10" x14ac:dyDescent="0.2">
      <c r="B9">
        <v>6</v>
      </c>
      <c r="C9">
        <v>0.05</v>
      </c>
      <c r="D9" s="4">
        <v>250000</v>
      </c>
      <c r="E9">
        <f t="shared" si="0"/>
        <v>12500</v>
      </c>
      <c r="G9" s="22">
        <f t="shared" si="1"/>
        <v>6.2546910182636972E-2</v>
      </c>
      <c r="H9">
        <v>7.0000000000000007E-2</v>
      </c>
      <c r="I9">
        <f t="shared" si="2"/>
        <v>0.53</v>
      </c>
    </row>
    <row r="10" spans="1:10" x14ac:dyDescent="0.2">
      <c r="B10">
        <v>7</v>
      </c>
      <c r="C10">
        <v>0.12</v>
      </c>
      <c r="D10" s="4">
        <v>110000</v>
      </c>
      <c r="E10">
        <f t="shared" si="0"/>
        <v>13200</v>
      </c>
      <c r="G10" s="22">
        <f t="shared" si="1"/>
        <v>6.6049537152864643E-2</v>
      </c>
      <c r="H10">
        <v>7.0000000000000007E-2</v>
      </c>
      <c r="I10">
        <f t="shared" si="2"/>
        <v>0.65</v>
      </c>
    </row>
    <row r="11" spans="1:10" x14ac:dyDescent="0.2">
      <c r="B11">
        <v>8</v>
      </c>
      <c r="C11">
        <v>0.04</v>
      </c>
      <c r="D11" s="4">
        <v>300000</v>
      </c>
      <c r="E11">
        <f t="shared" si="0"/>
        <v>12000</v>
      </c>
      <c r="G11" s="22">
        <f t="shared" si="1"/>
        <v>6.0045033775331498E-2</v>
      </c>
      <c r="H11">
        <v>0.06</v>
      </c>
      <c r="I11">
        <f t="shared" si="2"/>
        <v>0.69000000000000006</v>
      </c>
    </row>
    <row r="12" spans="1:10" x14ac:dyDescent="0.2">
      <c r="B12">
        <v>9</v>
      </c>
      <c r="C12">
        <v>7.0000000000000007E-2</v>
      </c>
      <c r="D12" s="4">
        <v>150000</v>
      </c>
      <c r="E12">
        <f t="shared" si="0"/>
        <v>10500.000000000002</v>
      </c>
      <c r="G12" s="22">
        <f t="shared" si="1"/>
        <v>5.2539404553415069E-2</v>
      </c>
      <c r="H12">
        <v>0.06</v>
      </c>
      <c r="I12">
        <f t="shared" si="2"/>
        <v>0.76</v>
      </c>
    </row>
    <row r="13" spans="1:10" x14ac:dyDescent="0.2">
      <c r="B13">
        <v>10</v>
      </c>
      <c r="C13">
        <v>0.1</v>
      </c>
      <c r="D13" s="4">
        <v>100000</v>
      </c>
      <c r="E13">
        <f t="shared" si="0"/>
        <v>10000</v>
      </c>
      <c r="G13" s="22">
        <f t="shared" si="1"/>
        <v>5.0037528146109581E-2</v>
      </c>
      <c r="H13">
        <v>0.05</v>
      </c>
      <c r="I13">
        <f t="shared" si="2"/>
        <v>0.86</v>
      </c>
    </row>
    <row r="14" spans="1:10" x14ac:dyDescent="0.2">
      <c r="B14">
        <v>11</v>
      </c>
      <c r="C14">
        <v>7.0000000000000007E-2</v>
      </c>
      <c r="D14" s="4">
        <v>105000</v>
      </c>
      <c r="E14">
        <f t="shared" si="0"/>
        <v>7350.0000000000009</v>
      </c>
      <c r="G14" s="22">
        <f t="shared" si="1"/>
        <v>3.677758318739055E-2</v>
      </c>
      <c r="H14">
        <v>0.04</v>
      </c>
      <c r="I14">
        <f t="shared" si="2"/>
        <v>0.92999999999999994</v>
      </c>
    </row>
    <row r="15" spans="1:10" x14ac:dyDescent="0.2">
      <c r="B15">
        <v>12</v>
      </c>
      <c r="C15">
        <v>0.05</v>
      </c>
      <c r="D15" s="4">
        <v>120000</v>
      </c>
      <c r="E15">
        <f t="shared" si="0"/>
        <v>6000</v>
      </c>
      <c r="G15" s="22">
        <f t="shared" si="1"/>
        <v>3.0022516887665749E-2</v>
      </c>
      <c r="H15">
        <v>0.03</v>
      </c>
      <c r="I15">
        <f t="shared" si="2"/>
        <v>0.98</v>
      </c>
    </row>
    <row r="16" spans="1:10" x14ac:dyDescent="0.2">
      <c r="B16">
        <v>13</v>
      </c>
      <c r="C16">
        <v>0.02</v>
      </c>
      <c r="D16" s="4">
        <v>160000</v>
      </c>
      <c r="E16">
        <f t="shared" si="0"/>
        <v>3200</v>
      </c>
      <c r="G16" s="22">
        <f t="shared" si="1"/>
        <v>1.6012009006755066E-2</v>
      </c>
      <c r="H16">
        <v>0.02</v>
      </c>
      <c r="I16">
        <f t="shared" si="2"/>
        <v>1</v>
      </c>
      <c r="J16" t="s">
        <v>45</v>
      </c>
    </row>
    <row r="17" spans="1:9" x14ac:dyDescent="0.2">
      <c r="C17">
        <f>SUM(C3:C16)</f>
        <v>1</v>
      </c>
      <c r="E17">
        <f>SUM(E3:E16)</f>
        <v>199850</v>
      </c>
      <c r="G17" s="22">
        <f>SUM(G3:G16)</f>
        <v>1.0000000000000002</v>
      </c>
      <c r="H17">
        <f>SUM(H3:H16)</f>
        <v>1.0000000000000002</v>
      </c>
    </row>
    <row r="19" spans="1:9" x14ac:dyDescent="0.2">
      <c r="A19" t="s">
        <v>82</v>
      </c>
      <c r="B19" s="3">
        <v>0.4</v>
      </c>
    </row>
    <row r="20" spans="1:9" x14ac:dyDescent="0.2">
      <c r="A20">
        <v>14</v>
      </c>
      <c r="B20">
        <f>0.4*A20</f>
        <v>5.6000000000000005</v>
      </c>
    </row>
    <row r="21" spans="1:9" x14ac:dyDescent="0.2">
      <c r="A21" t="s">
        <v>88</v>
      </c>
    </row>
    <row r="22" spans="1:9" x14ac:dyDescent="0.2">
      <c r="B22" t="s">
        <v>59</v>
      </c>
      <c r="C22" t="s">
        <v>40</v>
      </c>
      <c r="D22" s="4" t="s">
        <v>84</v>
      </c>
      <c r="E22" t="s">
        <v>43</v>
      </c>
      <c r="G22" s="22" t="s">
        <v>42</v>
      </c>
      <c r="H22" t="s">
        <v>81</v>
      </c>
      <c r="I22" t="s">
        <v>90</v>
      </c>
    </row>
    <row r="23" spans="1:9" x14ac:dyDescent="0.2">
      <c r="B23">
        <v>0</v>
      </c>
      <c r="C23">
        <v>0.18</v>
      </c>
      <c r="D23" s="4">
        <v>5000</v>
      </c>
      <c r="E23">
        <f>D23*C23</f>
        <v>900</v>
      </c>
      <c r="G23" s="22">
        <f>E23/$E$37</f>
        <v>0.13078543922110006</v>
      </c>
      <c r="H23">
        <v>0.13</v>
      </c>
      <c r="I23">
        <f>C23</f>
        <v>0.18</v>
      </c>
    </row>
    <row r="24" spans="1:9" x14ac:dyDescent="0.2">
      <c r="B24">
        <v>1</v>
      </c>
      <c r="C24">
        <v>0.18</v>
      </c>
      <c r="D24" s="4">
        <v>4500</v>
      </c>
      <c r="E24">
        <f t="shared" ref="E24:E36" si="3">D24*C24</f>
        <v>810</v>
      </c>
      <c r="G24" s="22">
        <f t="shared" ref="G24:G36" si="4">E24/$E$37</f>
        <v>0.11770689529899005</v>
      </c>
      <c r="H24">
        <v>0.11</v>
      </c>
      <c r="I24">
        <f>C24+I23</f>
        <v>0.36</v>
      </c>
    </row>
    <row r="25" spans="1:9" x14ac:dyDescent="0.2">
      <c r="B25">
        <v>2</v>
      </c>
      <c r="C25">
        <v>0.18</v>
      </c>
      <c r="D25" s="4">
        <v>4000</v>
      </c>
      <c r="E25">
        <f t="shared" si="3"/>
        <v>720</v>
      </c>
      <c r="G25" s="22">
        <f t="shared" si="4"/>
        <v>0.10462835137688004</v>
      </c>
      <c r="H25">
        <v>0.1</v>
      </c>
      <c r="I25">
        <f t="shared" ref="I25:I36" si="5">C25+I24</f>
        <v>0.54</v>
      </c>
    </row>
    <row r="26" spans="1:9" x14ac:dyDescent="0.2">
      <c r="B26">
        <v>3</v>
      </c>
      <c r="C26">
        <v>0.15</v>
      </c>
      <c r="D26" s="4">
        <v>4500</v>
      </c>
      <c r="E26">
        <f t="shared" si="3"/>
        <v>675</v>
      </c>
      <c r="G26" s="22">
        <f t="shared" si="4"/>
        <v>9.8089079415825037E-2</v>
      </c>
      <c r="H26">
        <v>0.1</v>
      </c>
      <c r="I26">
        <f t="shared" si="5"/>
        <v>0.69000000000000006</v>
      </c>
    </row>
    <row r="27" spans="1:9" x14ac:dyDescent="0.2">
      <c r="B27">
        <v>4</v>
      </c>
      <c r="C27">
        <v>0.192</v>
      </c>
      <c r="D27" s="4">
        <v>2500</v>
      </c>
      <c r="E27">
        <f t="shared" si="3"/>
        <v>480</v>
      </c>
      <c r="G27" s="22">
        <f t="shared" si="4"/>
        <v>6.9752234251253362E-2</v>
      </c>
      <c r="H27">
        <v>0.08</v>
      </c>
      <c r="I27">
        <f t="shared" si="5"/>
        <v>0.88200000000000012</v>
      </c>
    </row>
    <row r="28" spans="1:9" x14ac:dyDescent="0.2">
      <c r="B28">
        <v>5</v>
      </c>
      <c r="C28">
        <v>7.0000000000000007E-2</v>
      </c>
      <c r="D28" s="4">
        <v>6500</v>
      </c>
      <c r="E28">
        <f t="shared" si="3"/>
        <v>455.00000000000006</v>
      </c>
      <c r="G28" s="22">
        <f t="shared" si="4"/>
        <v>6.6119305384000585E-2</v>
      </c>
      <c r="H28">
        <v>0.08</v>
      </c>
      <c r="I28">
        <f t="shared" si="5"/>
        <v>0.95200000000000018</v>
      </c>
    </row>
    <row r="29" spans="1:9" x14ac:dyDescent="0.2">
      <c r="B29">
        <v>6</v>
      </c>
      <c r="C29">
        <v>8.0000000000000002E-3</v>
      </c>
      <c r="D29" s="4">
        <v>60500</v>
      </c>
      <c r="E29">
        <f t="shared" si="3"/>
        <v>484</v>
      </c>
      <c r="G29" s="22">
        <f t="shared" si="4"/>
        <v>7.0333502870013803E-2</v>
      </c>
      <c r="H29">
        <v>7.0000000000000007E-2</v>
      </c>
      <c r="I29">
        <f t="shared" si="5"/>
        <v>0.96000000000000019</v>
      </c>
    </row>
    <row r="30" spans="1:9" x14ac:dyDescent="0.2">
      <c r="B30">
        <v>7</v>
      </c>
      <c r="C30">
        <v>5.0000000000000001E-3</v>
      </c>
      <c r="D30" s="4">
        <v>90000</v>
      </c>
      <c r="E30">
        <f t="shared" si="3"/>
        <v>450</v>
      </c>
      <c r="G30" s="22">
        <f t="shared" si="4"/>
        <v>6.5392719610550029E-2</v>
      </c>
      <c r="H30">
        <v>7.0000000000000007E-2</v>
      </c>
      <c r="I30">
        <f t="shared" si="5"/>
        <v>0.96500000000000019</v>
      </c>
    </row>
    <row r="31" spans="1:9" x14ac:dyDescent="0.2">
      <c r="B31">
        <v>8</v>
      </c>
      <c r="C31">
        <v>0.01</v>
      </c>
      <c r="D31" s="4">
        <v>40000</v>
      </c>
      <c r="E31">
        <f t="shared" si="3"/>
        <v>400</v>
      </c>
      <c r="G31" s="22">
        <f t="shared" si="4"/>
        <v>5.8126861876044468E-2</v>
      </c>
      <c r="H31">
        <v>0.06</v>
      </c>
      <c r="I31">
        <f t="shared" si="5"/>
        <v>0.9750000000000002</v>
      </c>
    </row>
    <row r="32" spans="1:9" x14ac:dyDescent="0.2">
      <c r="B32">
        <v>9</v>
      </c>
      <c r="C32">
        <v>8.0000000000000002E-3</v>
      </c>
      <c r="D32" s="4">
        <v>55000</v>
      </c>
      <c r="E32">
        <f t="shared" si="3"/>
        <v>440</v>
      </c>
      <c r="G32" s="22">
        <f t="shared" si="4"/>
        <v>6.3939548063648918E-2</v>
      </c>
      <c r="H32">
        <v>0.06</v>
      </c>
      <c r="I32">
        <f t="shared" si="5"/>
        <v>0.98300000000000021</v>
      </c>
    </row>
    <row r="33" spans="2:10" x14ac:dyDescent="0.2">
      <c r="B33">
        <v>10</v>
      </c>
      <c r="C33">
        <v>6.0000000000000001E-3</v>
      </c>
      <c r="D33" s="4">
        <v>60000</v>
      </c>
      <c r="E33">
        <f t="shared" si="3"/>
        <v>360</v>
      </c>
      <c r="G33" s="22">
        <f t="shared" si="4"/>
        <v>5.2314175688440018E-2</v>
      </c>
      <c r="H33">
        <v>0.05</v>
      </c>
      <c r="I33">
        <f t="shared" si="5"/>
        <v>0.98900000000000021</v>
      </c>
    </row>
    <row r="34" spans="2:10" x14ac:dyDescent="0.2">
      <c r="B34">
        <v>11</v>
      </c>
      <c r="C34">
        <v>5.0000000000000001E-3</v>
      </c>
      <c r="D34" s="4">
        <v>59500</v>
      </c>
      <c r="E34">
        <f t="shared" si="3"/>
        <v>297.5</v>
      </c>
      <c r="G34" s="22">
        <f t="shared" si="4"/>
        <v>4.3231853520308075E-2</v>
      </c>
      <c r="H34">
        <v>0.04</v>
      </c>
      <c r="I34">
        <f t="shared" si="5"/>
        <v>0.99400000000000022</v>
      </c>
    </row>
    <row r="35" spans="2:10" x14ac:dyDescent="0.2">
      <c r="B35">
        <v>12</v>
      </c>
      <c r="C35">
        <v>4.0000000000000001E-3</v>
      </c>
      <c r="D35" s="4">
        <v>62000</v>
      </c>
      <c r="E35">
        <f t="shared" si="3"/>
        <v>248</v>
      </c>
      <c r="G35" s="22">
        <f t="shared" si="4"/>
        <v>3.6038654363147571E-2</v>
      </c>
      <c r="H35">
        <v>0.03</v>
      </c>
      <c r="I35">
        <f t="shared" si="5"/>
        <v>0.99800000000000022</v>
      </c>
    </row>
    <row r="36" spans="2:10" x14ac:dyDescent="0.2">
      <c r="B36">
        <v>13</v>
      </c>
      <c r="C36">
        <v>2E-3</v>
      </c>
      <c r="D36" s="4">
        <v>81000</v>
      </c>
      <c r="E36">
        <f t="shared" si="3"/>
        <v>162</v>
      </c>
      <c r="G36" s="22">
        <f t="shared" si="4"/>
        <v>2.3541379059798008E-2</v>
      </c>
      <c r="H36">
        <v>0.02</v>
      </c>
      <c r="I36">
        <f t="shared" si="5"/>
        <v>1.0000000000000002</v>
      </c>
    </row>
    <row r="37" spans="2:10" x14ac:dyDescent="0.2">
      <c r="C37">
        <f>SUM(C23:C36)</f>
        <v>1.0000000000000002</v>
      </c>
      <c r="E37">
        <f>SUM(E23:E36)</f>
        <v>6881.5</v>
      </c>
      <c r="G37" s="22">
        <f>SUM(G23:G36)</f>
        <v>1</v>
      </c>
      <c r="H37">
        <f>SUM(H23:H36)</f>
        <v>1.0000000000000002</v>
      </c>
      <c r="J37" t="s">
        <v>45</v>
      </c>
    </row>
  </sheetData>
  <sortState ref="G3:I16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impacts</vt:lpstr>
      <vt:lpstr>cycles</vt:lpstr>
      <vt:lpstr>gobmk</vt:lpstr>
      <vt:lpstr>xalan</vt:lpstr>
      <vt:lpstr>calculix</vt:lpstr>
      <vt:lpstr>h264ref</vt:lpstr>
      <vt:lpstr>soplex</vt:lpstr>
      <vt:lpstr>namd</vt:lpstr>
      <vt:lpstr>lbquantum</vt:lpstr>
      <vt:lpstr>astar</vt:lpstr>
      <vt:lpstr>omnetpp</vt:lpstr>
      <vt:lpstr>milc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2018-04-01T04:49:10Z</dcterms:modified>
</cp:coreProperties>
</file>